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95"/>
  <workbookPr codeName="ThisWorkbook"/>
  <mc:AlternateContent xmlns:mc="http://schemas.openxmlformats.org/markup-compatibility/2006">
    <mc:Choice Requires="x15">
      <x15ac:absPath xmlns:x15ac="http://schemas.microsoft.com/office/spreadsheetml/2010/11/ac" url="\\192.168.13.153\disk1\005【持続化補助金】令和元年度\01_世代共通\01_公募要領\230303公開第7版\様式3作成ツール\"/>
    </mc:Choice>
  </mc:AlternateContent>
  <xr:revisionPtr revIDLastSave="0" documentId="8_{117EF559-8F2E-4D3E-BB06-BD55458B5DBF}" xr6:coauthVersionLast="36" xr6:coauthVersionMax="36" xr10:uidLastSave="{00000000-0000-0000-0000-000000000000}"/>
  <workbookProtection workbookAlgorithmName="SHA-512" workbookHashValue="h7XdAFZ6I8Mth6TxUjl/KpCl4CQzj31DiEsGKoy0wZsOe8hrbK8DpUXzbIEZDMbW3ENjikMRiJPm05TjaTb/Cg==" workbookSaltValue="d3XUthQAJiJNCUOmgPdtqQ==" workbookSpinCount="100000" lockStructure="1"/>
  <bookViews>
    <workbookView xWindow="0" yWindow="0" windowWidth="24552" windowHeight="13296" xr2:uid="{00000000-000D-0000-FFFF-FFFF00000000}"/>
  </bookViews>
  <sheets>
    <sheet name="補助事業計画書②" sheetId="20" r:id="rId1"/>
    <sheet name="ExpenseCategoryList" sheetId="2" state="hidden" r:id="rId2"/>
  </sheets>
  <definedNames>
    <definedName name="_Hlk3285324" localSheetId="0">補助事業計画書②!$A$26</definedName>
    <definedName name="_xlnm.Print_Area" localSheetId="0">補助事業計画書②!$A:$AK</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50" i="20" l="1"/>
  <c r="G53" i="20" l="1"/>
  <c r="H38" i="2" l="1"/>
  <c r="E37" i="2"/>
  <c r="H15" i="2"/>
  <c r="G15" i="2"/>
  <c r="H11" i="2"/>
  <c r="G11" i="2"/>
  <c r="H8" i="2"/>
  <c r="H10" i="2" s="1"/>
  <c r="X2" i="2"/>
  <c r="W2" i="2"/>
  <c r="V2" i="2"/>
  <c r="T2" i="2"/>
  <c r="Q2" i="2"/>
  <c r="F16" i="2" s="1"/>
  <c r="K2" i="2"/>
  <c r="F12" i="2" s="1"/>
  <c r="E2" i="2"/>
  <c r="G20" i="2" s="1"/>
  <c r="AM21" i="20"/>
  <c r="DG15" i="20"/>
  <c r="DF15" i="20"/>
  <c r="DE15" i="20"/>
  <c r="DD15" i="20"/>
  <c r="DG14" i="20"/>
  <c r="DF14" i="20"/>
  <c r="DE14" i="20"/>
  <c r="DD14" i="20"/>
  <c r="DG13" i="20"/>
  <c r="DF13" i="20"/>
  <c r="DE13" i="20"/>
  <c r="DD13" i="20"/>
  <c r="DG12" i="20"/>
  <c r="DF12" i="20"/>
  <c r="DE12" i="20"/>
  <c r="DD12" i="20"/>
  <c r="DG11" i="20"/>
  <c r="DF11" i="20"/>
  <c r="DE11" i="20"/>
  <c r="DD11" i="20"/>
  <c r="H37" i="2" l="1"/>
  <c r="I38" i="2" s="1"/>
  <c r="J38" i="2" s="1"/>
  <c r="AO17" i="20" s="1"/>
  <c r="E39" i="2"/>
  <c r="E40" i="2" s="1"/>
  <c r="AP24" i="20" s="1"/>
  <c r="H9" i="2"/>
  <c r="G16" i="2"/>
  <c r="G17" i="2"/>
  <c r="AE18" i="20"/>
  <c r="L2" i="2" s="1"/>
  <c r="H39" i="2"/>
  <c r="E48" i="2"/>
  <c r="AE16" i="20"/>
  <c r="Y2" i="2"/>
  <c r="E38" i="2"/>
  <c r="AN24" i="20" s="1"/>
  <c r="G18" i="2" l="1"/>
  <c r="G12" i="2"/>
  <c r="H17" i="2"/>
  <c r="H16" i="2"/>
  <c r="H18" i="2" s="1"/>
  <c r="I2" i="2"/>
  <c r="D2" i="2"/>
  <c r="H20" i="2"/>
  <c r="H21" i="2"/>
  <c r="H41" i="2" l="1"/>
  <c r="AE20" i="20"/>
  <c r="H12" i="2"/>
  <c r="J16" i="2" s="1"/>
  <c r="I12" i="2"/>
  <c r="G14" i="2"/>
  <c r="I14" i="2" s="1"/>
  <c r="H13" i="2"/>
  <c r="J17" i="2" s="1"/>
  <c r="H22" i="2"/>
  <c r="I17" i="2" l="1"/>
  <c r="I16" i="2"/>
  <c r="I20" i="2" s="1"/>
  <c r="H14" i="2"/>
  <c r="J18" i="2" s="1"/>
  <c r="I18" i="2" s="1"/>
  <c r="D57" i="2"/>
  <c r="AM53" i="20" s="1"/>
  <c r="F2" i="2"/>
  <c r="G2" i="2" s="1"/>
  <c r="S2" i="2"/>
  <c r="U2" i="2" s="1"/>
  <c r="E49" i="2" s="1"/>
  <c r="AM26" i="20" s="1"/>
  <c r="N12" i="2" l="1"/>
  <c r="G31" i="2" s="1"/>
  <c r="I22" i="2"/>
  <c r="J22" i="2" s="1"/>
  <c r="L20" i="2"/>
  <c r="I31" i="2"/>
  <c r="P16" i="2"/>
  <c r="I29" i="2" s="1"/>
  <c r="I33" i="2" s="1"/>
  <c r="L16" i="2"/>
  <c r="G29" i="2"/>
  <c r="AR17" i="20" s="1"/>
  <c r="L12" i="2"/>
  <c r="J20" i="2" l="1"/>
  <c r="AE21" i="20" s="1"/>
  <c r="N16" i="2"/>
  <c r="N20" i="2" s="1"/>
  <c r="P12" i="2"/>
  <c r="P20" i="2" s="1"/>
  <c r="E29" i="2"/>
  <c r="AM17" i="20" s="1"/>
  <c r="M16" i="2"/>
  <c r="AP17" i="20"/>
  <c r="AN17" i="20" s="1"/>
  <c r="E46" i="2" l="1"/>
  <c r="AK21" i="20" s="1"/>
  <c r="G33" i="2"/>
  <c r="H2" i="2" s="1"/>
  <c r="M2" i="2" s="1"/>
  <c r="N2" i="2" s="1"/>
  <c r="O2" i="2" s="1"/>
  <c r="J2" i="2" s="1"/>
  <c r="AN19" i="20"/>
  <c r="AN21" i="20"/>
  <c r="H42" i="2" l="1"/>
  <c r="H40" i="2" s="1"/>
  <c r="I42" i="2" s="1"/>
  <c r="J42" i="2" s="1"/>
  <c r="AO22" i="20" s="1"/>
  <c r="P2" i="2"/>
  <c r="I40" i="2" l="1"/>
  <c r="J40" i="2" s="1"/>
  <c r="AO19" i="20" s="1"/>
  <c r="AE19" i="20"/>
  <c r="E31" i="2" s="1"/>
  <c r="AM19" i="20" s="1"/>
  <c r="E34" i="2" l="1"/>
  <c r="AM22" i="20" s="1"/>
  <c r="R2" i="2"/>
  <c r="AE22" i="20" s="1"/>
</calcChain>
</file>

<file path=xl/sharedStrings.xml><?xml version="1.0" encoding="utf-8"?>
<sst xmlns="http://schemas.openxmlformats.org/spreadsheetml/2006/main" count="223" uniqueCount="186">
  <si>
    <r>
      <t>Ⅱ．経費明細表</t>
    </r>
    <r>
      <rPr>
        <sz val="8"/>
        <color rgb="FF000000"/>
        <rFont val="ＭＳ ゴシック"/>
        <family val="3"/>
        <charset val="128"/>
      </rPr>
      <t>【必須記入】</t>
    </r>
  </si>
  <si>
    <t>（単位：円）</t>
  </si>
  <si>
    <r>
      <t>Ⅲ．資金調達方法</t>
    </r>
    <r>
      <rPr>
        <sz val="8"/>
        <color rgb="FF000000"/>
        <rFont val="ＭＳ ゴシック"/>
        <family val="3"/>
        <charset val="128"/>
      </rPr>
      <t>【必須記入】</t>
    </r>
  </si>
  <si>
    <t>区分</t>
  </si>
  <si>
    <t>※３　補助事業が終了してからの精算となりますので、その間の資金の調達方法について、ご記入ください。</t>
  </si>
  <si>
    <t>資金
調達先</t>
    <phoneticPr fontId="10"/>
  </si>
  <si>
    <t>金額（円）</t>
    <phoneticPr fontId="10"/>
  </si>
  <si>
    <t>5.合計額
（※２）</t>
    <phoneticPr fontId="10"/>
  </si>
  <si>
    <t>経費内訳
（単価×回数）</t>
    <phoneticPr fontId="10"/>
  </si>
  <si>
    <t>②広報費</t>
    <rPh sb="1" eb="3">
      <t>コウホウ</t>
    </rPh>
    <rPh sb="3" eb="4">
      <t>ヒ</t>
    </rPh>
    <phoneticPr fontId="10"/>
  </si>
  <si>
    <t>No</t>
    <phoneticPr fontId="10"/>
  </si>
  <si>
    <t>区分名称</t>
    <rPh sb="0" eb="2">
      <t>クブン</t>
    </rPh>
    <rPh sb="2" eb="4">
      <t>メイショウ</t>
    </rPh>
    <phoneticPr fontId="10"/>
  </si>
  <si>
    <t>2-1.自己資金</t>
    <phoneticPr fontId="10"/>
  </si>
  <si>
    <t>2-2.金融機関からの借入金</t>
    <phoneticPr fontId="10"/>
  </si>
  <si>
    <t>2-3.その他</t>
    <phoneticPr fontId="10"/>
  </si>
  <si>
    <t>2.持続化補助金（※１）</t>
    <phoneticPr fontId="10"/>
  </si>
  <si>
    <t>3.金融機関からの借入金</t>
    <phoneticPr fontId="10"/>
  </si>
  <si>
    <t>4.その他</t>
    <phoneticPr fontId="10"/>
  </si>
  <si>
    <t>1.自己資金</t>
    <phoneticPr fontId="10"/>
  </si>
  <si>
    <t>（各項目について記載内容が多い場合は、適宜、行数・ページ数を追加できます。）</t>
  </si>
  <si>
    <t>①機械装置等費</t>
    <rPh sb="1" eb="3">
      <t>キカイ</t>
    </rPh>
    <rPh sb="3" eb="5">
      <t>ソウチ</t>
    </rPh>
    <rPh sb="5" eb="6">
      <t>トウ</t>
    </rPh>
    <rPh sb="6" eb="7">
      <t>ヒ</t>
    </rPh>
    <phoneticPr fontId="10"/>
  </si>
  <si>
    <t>名　称：</t>
    <phoneticPr fontId="10"/>
  </si>
  <si>
    <t>内容・必要理由</t>
    <phoneticPr fontId="10"/>
  </si>
  <si>
    <t>経費区分</t>
    <phoneticPr fontId="10"/>
  </si>
  <si>
    <t>補助事業計画書②【経費明細表・資金調達方法】</t>
    <phoneticPr fontId="10"/>
  </si>
  <si>
    <t>補助対象経費</t>
    <phoneticPr fontId="10"/>
  </si>
  <si>
    <t>最高金額</t>
    <rPh sb="0" eb="2">
      <t>サイコウ</t>
    </rPh>
    <rPh sb="2" eb="4">
      <t>キンガク</t>
    </rPh>
    <phoneticPr fontId="10"/>
  </si>
  <si>
    <t>補助対象経費合計/2</t>
    <rPh sb="0" eb="2">
      <t>ホジョ</t>
    </rPh>
    <rPh sb="2" eb="4">
      <t>タイショウ</t>
    </rPh>
    <rPh sb="4" eb="6">
      <t>ケイヒ</t>
    </rPh>
    <rPh sb="6" eb="8">
      <t>ゴウケイ</t>
    </rPh>
    <phoneticPr fontId="10"/>
  </si>
  <si>
    <t>※経費の内訳に関しては、内容がわかるように記載してください。</t>
    <rPh sb="4" eb="6">
      <t>ウチワケ</t>
    </rPh>
    <rPh sb="7" eb="8">
      <t>カン</t>
    </rPh>
    <rPh sb="12" eb="14">
      <t>ナイヨウ</t>
    </rPh>
    <rPh sb="21" eb="23">
      <t>キサイ</t>
    </rPh>
    <phoneticPr fontId="10"/>
  </si>
  <si>
    <t>特別枠に申請する場合は、希望する枠にチェック</t>
    <phoneticPr fontId="10"/>
  </si>
  <si>
    <t>賃金引上げ枠</t>
    <phoneticPr fontId="10"/>
  </si>
  <si>
    <t>卒業枠</t>
    <phoneticPr fontId="10"/>
  </si>
  <si>
    <t>後継者支援枠</t>
    <phoneticPr fontId="10"/>
  </si>
  <si>
    <t>創業枠</t>
    <phoneticPr fontId="10"/>
  </si>
  <si>
    <t>上限額</t>
    <rPh sb="0" eb="3">
      <t>ジョウゲンガク</t>
    </rPh>
    <phoneticPr fontId="10"/>
  </si>
  <si>
    <t>２００万円</t>
    <phoneticPr fontId="10"/>
  </si>
  <si>
    <t>概要</t>
    <phoneticPr fontId="10"/>
  </si>
  <si>
    <t>□</t>
  </si>
  <si>
    <t>③ウェブサイト関連費</t>
    <rPh sb="7" eb="9">
      <t>カンレン</t>
    </rPh>
    <rPh sb="9" eb="10">
      <t>ヒ</t>
    </rPh>
    <phoneticPr fontId="10"/>
  </si>
  <si>
    <t>④展示会等出展費</t>
    <rPh sb="1" eb="4">
      <t>テンジカイ</t>
    </rPh>
    <rPh sb="4" eb="5">
      <t>トウ</t>
    </rPh>
    <rPh sb="5" eb="7">
      <t>シュッテン</t>
    </rPh>
    <rPh sb="7" eb="8">
      <t>ヒ</t>
    </rPh>
    <phoneticPr fontId="10"/>
  </si>
  <si>
    <t>⑤旅費</t>
    <rPh sb="1" eb="3">
      <t>リョヒ</t>
    </rPh>
    <phoneticPr fontId="10"/>
  </si>
  <si>
    <t>⑥開発費</t>
    <rPh sb="1" eb="4">
      <t>カイハツヒ</t>
    </rPh>
    <phoneticPr fontId="10"/>
  </si>
  <si>
    <t>⑦資料購入費</t>
    <rPh sb="1" eb="3">
      <t>シリョウ</t>
    </rPh>
    <rPh sb="3" eb="5">
      <t>コウニュウ</t>
    </rPh>
    <rPh sb="5" eb="6">
      <t>ヒ</t>
    </rPh>
    <phoneticPr fontId="10"/>
  </si>
  <si>
    <t>⑧雑役務費</t>
    <rPh sb="1" eb="3">
      <t>ザツエキ</t>
    </rPh>
    <rPh sb="3" eb="4">
      <t>ム</t>
    </rPh>
    <rPh sb="4" eb="5">
      <t>ヒ</t>
    </rPh>
    <phoneticPr fontId="10"/>
  </si>
  <si>
    <t>⑨借料</t>
    <rPh sb="1" eb="3">
      <t>シャクリョウ</t>
    </rPh>
    <phoneticPr fontId="10"/>
  </si>
  <si>
    <t>⑩設備処分費</t>
    <rPh sb="1" eb="3">
      <t>セツビ</t>
    </rPh>
    <rPh sb="3" eb="5">
      <t>ショブン</t>
    </rPh>
    <rPh sb="5" eb="6">
      <t>ヒ</t>
    </rPh>
    <phoneticPr fontId="10"/>
  </si>
  <si>
    <t>⑪委託・外注費</t>
    <rPh sb="1" eb="3">
      <t>イタク</t>
    </rPh>
    <rPh sb="4" eb="6">
      <t>ガイチュウ</t>
    </rPh>
    <rPh sb="6" eb="7">
      <t>ヒ</t>
    </rPh>
    <phoneticPr fontId="10"/>
  </si>
  <si>
    <t>※経費区分には、「①機械装置等費」から「⑪委託・外注費」までの各費目を記入してください。</t>
    <rPh sb="24" eb="26">
      <t>ガイチュウ</t>
    </rPh>
    <phoneticPr fontId="10"/>
  </si>
  <si>
    <t>③ｳｪﾌﾞｻｲﾄ関連費　合計</t>
    <phoneticPr fontId="10"/>
  </si>
  <si>
    <t>⑩設備処分費　合計</t>
    <rPh sb="1" eb="3">
      <t>セツビ</t>
    </rPh>
    <rPh sb="3" eb="5">
      <t>ショブン</t>
    </rPh>
    <rPh sb="5" eb="6">
      <t>ヒ</t>
    </rPh>
    <rPh sb="7" eb="9">
      <t>ゴウケイ</t>
    </rPh>
    <phoneticPr fontId="10"/>
  </si>
  <si>
    <t>⑩設備処分費の判定</t>
    <rPh sb="7" eb="9">
      <t>ハンテイ</t>
    </rPh>
    <phoneticPr fontId="10"/>
  </si>
  <si>
    <t>※補助事業の実績によりウェブサイト関連費における補助金額が減額となる場合があります。</t>
    <phoneticPr fontId="10"/>
  </si>
  <si>
    <r>
      <rPr>
        <b/>
        <sz val="12"/>
        <color rgb="FFFF0000"/>
        <rFont val="ＭＳ 明朝"/>
        <family val="1"/>
        <charset val="128"/>
      </rPr>
      <t>希望する枠いずれかにチェック☑を入れてください【必須記入】</t>
    </r>
    <r>
      <rPr>
        <b/>
        <sz val="8"/>
        <color rgb="FFFF0000"/>
        <rFont val="ＭＳ 明朝"/>
        <family val="1"/>
        <charset val="128"/>
      </rPr>
      <t xml:space="preserve">
</t>
    </r>
    <r>
      <rPr>
        <b/>
        <sz val="10"/>
        <color rgb="FFFF0000"/>
        <rFont val="ＭＳ 明朝"/>
        <family val="1"/>
        <charset val="128"/>
      </rPr>
      <t>※「赤字事業者」については「賃金引上げ枠」にもチェックを入れてください。</t>
    </r>
    <phoneticPr fontId="10"/>
  </si>
  <si>
    <t>④ｳｪﾌﾞｻｲﾄ関連費の判定</t>
    <phoneticPr fontId="10"/>
  </si>
  <si>
    <t>①ｳｪﾌﾞｻｲﾄ関連費除
対象経費小計</t>
    <rPh sb="8" eb="11">
      <t>カンレンヒ</t>
    </rPh>
    <rPh sb="11" eb="12">
      <t>ノゾ</t>
    </rPh>
    <rPh sb="13" eb="17">
      <t>タイショウケイヒ</t>
    </rPh>
    <rPh sb="17" eb="19">
      <t>ショウケイ</t>
    </rPh>
    <phoneticPr fontId="10"/>
  </si>
  <si>
    <t>④条件１－１
補助対象経費合計/4</t>
    <rPh sb="1" eb="3">
      <t>ジョウケン</t>
    </rPh>
    <phoneticPr fontId="10"/>
  </si>
  <si>
    <t>⑤対象経費合計</t>
    <rPh sb="1" eb="7">
      <t>タイショウケイヒゴウケイ</t>
    </rPh>
    <phoneticPr fontId="10"/>
  </si>
  <si>
    <t>⑥交付申請額合計
上限チェック後</t>
    <rPh sb="1" eb="3">
      <t>コウフ</t>
    </rPh>
    <rPh sb="3" eb="5">
      <t>シンセイ</t>
    </rPh>
    <rPh sb="5" eb="6">
      <t>ガク</t>
    </rPh>
    <rPh sb="6" eb="8">
      <t>ゴウケイ</t>
    </rPh>
    <rPh sb="9" eb="11">
      <t>ジョウゲン</t>
    </rPh>
    <rPh sb="15" eb="16">
      <t>ゴ</t>
    </rPh>
    <phoneticPr fontId="10"/>
  </si>
  <si>
    <t>④条件２
対象経費小計*2/3</t>
    <phoneticPr fontId="10"/>
  </si>
  <si>
    <t>④条件１－２
経費小計上限チェック</t>
    <rPh sb="1" eb="3">
      <t>ジョウケン</t>
    </rPh>
    <rPh sb="7" eb="9">
      <t>ケイヒ</t>
    </rPh>
    <rPh sb="9" eb="11">
      <t>ショウケイ</t>
    </rPh>
    <rPh sb="11" eb="13">
      <t>ジョウゲン</t>
    </rPh>
    <phoneticPr fontId="10"/>
  </si>
  <si>
    <t>④ｳｪﾌﾞｻｲﾄ関連費
交付申請額</t>
    <rPh sb="8" eb="11">
      <t>カンレンヒ</t>
    </rPh>
    <rPh sb="12" eb="17">
      <t>コウフシンセイガク</t>
    </rPh>
    <phoneticPr fontId="10"/>
  </si>
  <si>
    <t>②ｳｪﾌﾞｻｲﾄ関連費除
交付申請額*2/3</t>
    <rPh sb="13" eb="18">
      <t>コウフシンセイガク</t>
    </rPh>
    <phoneticPr fontId="10"/>
  </si>
  <si>
    <t>②ｳｪﾌﾞｻｲﾄ関連費除
交付申請額上限</t>
    <rPh sb="18" eb="20">
      <t>ジョウゲン</t>
    </rPh>
    <phoneticPr fontId="10"/>
  </si>
  <si>
    <t>⑤対象経費合計*2/3</t>
    <rPh sb="1" eb="5">
      <t>タイショウケイヒ</t>
    </rPh>
    <rPh sb="5" eb="7">
      <t>ゴウケイ</t>
    </rPh>
    <phoneticPr fontId="10"/>
  </si>
  <si>
    <t>（d）が（f）の1/4以内であるか（「いいえ」の場合は申請できません）</t>
    <rPh sb="11" eb="13">
      <t>イナイ</t>
    </rPh>
    <rPh sb="24" eb="26">
      <t>バアイ</t>
    </rPh>
    <rPh sb="27" eb="29">
      <t>シンセイ</t>
    </rPh>
    <phoneticPr fontId="10"/>
  </si>
  <si>
    <t>通常枠</t>
    <rPh sb="0" eb="3">
      <t>ツウジョウワク</t>
    </rPh>
    <phoneticPr fontId="10"/>
  </si>
  <si>
    <t>５０万円</t>
    <rPh sb="2" eb="4">
      <t>マンエン</t>
    </rPh>
    <phoneticPr fontId="10"/>
  </si>
  <si>
    <t>－</t>
    <phoneticPr fontId="10"/>
  </si>
  <si>
    <t>（d）が（f）の1/4以内であるか</t>
    <phoneticPr fontId="10"/>
  </si>
  <si>
    <t>▼判定式</t>
    <rPh sb="1" eb="3">
      <t>ハンテイ</t>
    </rPh>
    <rPh sb="3" eb="4">
      <t>シキ</t>
    </rPh>
    <phoneticPr fontId="24"/>
  </si>
  <si>
    <t>チェックボックスの条件（未チェック）</t>
    <rPh sb="9" eb="11">
      <t>ジョウケン</t>
    </rPh>
    <rPh sb="12" eb="13">
      <t>ミ</t>
    </rPh>
    <phoneticPr fontId="10"/>
  </si>
  <si>
    <t>チェックボックスの条件（赤字事業者チェック）</t>
    <rPh sb="9" eb="11">
      <t>ジョウケン</t>
    </rPh>
    <rPh sb="12" eb="14">
      <t>アカジ</t>
    </rPh>
    <rPh sb="14" eb="17">
      <t>ジギョウシャ</t>
    </rPh>
    <phoneticPr fontId="10"/>
  </si>
  <si>
    <t>チェックボックスの条件（複数チェック）</t>
    <rPh sb="9" eb="11">
      <t>ジョウケン</t>
    </rPh>
    <rPh sb="12" eb="14">
      <t>フクスウ</t>
    </rPh>
    <phoneticPr fontId="10"/>
  </si>
  <si>
    <t>チェックボックスの条件（総合判定）</t>
    <rPh sb="9" eb="11">
      <t>ジョウケン</t>
    </rPh>
    <rPh sb="12" eb="16">
      <t>ソウゴウハンテイ</t>
    </rPh>
    <phoneticPr fontId="10"/>
  </si>
  <si>
    <t>～</t>
    <phoneticPr fontId="10"/>
  </si>
  <si>
    <t>申請額が一意になる場合</t>
    <rPh sb="0" eb="2">
      <t>シンセイ</t>
    </rPh>
    <rPh sb="2" eb="3">
      <t>ガク</t>
    </rPh>
    <rPh sb="4" eb="6">
      <t>イチイ</t>
    </rPh>
    <rPh sb="9" eb="11">
      <t>バアイ</t>
    </rPh>
    <phoneticPr fontId="10"/>
  </si>
  <si>
    <t>申請額に範囲がある場合</t>
    <rPh sb="0" eb="2">
      <t>シンセイ</t>
    </rPh>
    <rPh sb="2" eb="3">
      <t>ガク</t>
    </rPh>
    <rPh sb="4" eb="6">
      <t>ハンイ</t>
    </rPh>
    <rPh sb="9" eb="11">
      <t>バアイ</t>
    </rPh>
    <phoneticPr fontId="10"/>
  </si>
  <si>
    <t>可変</t>
    <rPh sb="0" eb="2">
      <t>カヘン</t>
    </rPh>
    <phoneticPr fontId="10"/>
  </si>
  <si>
    <t>Web以外の申請額が最大</t>
    <rPh sb="3" eb="5">
      <t>イガイ</t>
    </rPh>
    <rPh sb="6" eb="8">
      <t>シンセイ</t>
    </rPh>
    <rPh sb="8" eb="9">
      <t>ガク</t>
    </rPh>
    <rPh sb="10" eb="12">
      <t>サイダイ</t>
    </rPh>
    <phoneticPr fontId="10"/>
  </si>
  <si>
    <t>Webの申請額が最大</t>
    <rPh sb="8" eb="10">
      <t>サイダイ</t>
    </rPh>
    <phoneticPr fontId="10"/>
  </si>
  <si>
    <t>b.補助額の最大値</t>
    <rPh sb="2" eb="4">
      <t>ホジョ</t>
    </rPh>
    <rPh sb="4" eb="5">
      <t>ガク</t>
    </rPh>
    <rPh sb="6" eb="9">
      <t>サイダイチ</t>
    </rPh>
    <phoneticPr fontId="10"/>
  </si>
  <si>
    <t>b.Web以外の申請額</t>
    <rPh sb="5" eb="7">
      <t>イガイ</t>
    </rPh>
    <rPh sb="8" eb="10">
      <t>シンセイ</t>
    </rPh>
    <rPh sb="10" eb="11">
      <t>ガク</t>
    </rPh>
    <phoneticPr fontId="10"/>
  </si>
  <si>
    <t>～</t>
    <phoneticPr fontId="10"/>
  </si>
  <si>
    <t>d.補助額の最大値</t>
    <rPh sb="2" eb="4">
      <t>ホジョ</t>
    </rPh>
    <rPh sb="4" eb="5">
      <t>ガク</t>
    </rPh>
    <phoneticPr fontId="10"/>
  </si>
  <si>
    <t>d.Webの申請額</t>
    <phoneticPr fontId="10"/>
  </si>
  <si>
    <t>f/4</t>
    <phoneticPr fontId="10"/>
  </si>
  <si>
    <t>b+dの単純合計</t>
    <rPh sb="4" eb="6">
      <t>タンジュン</t>
    </rPh>
    <rPh sb="6" eb="8">
      <t>ゴウケイ</t>
    </rPh>
    <phoneticPr fontId="10"/>
  </si>
  <si>
    <t>f.最終補助額</t>
    <rPh sb="2" eb="4">
      <t>サイシュウ</t>
    </rPh>
    <rPh sb="4" eb="6">
      <t>ホジョ</t>
    </rPh>
    <rPh sb="6" eb="7">
      <t>ガク</t>
    </rPh>
    <phoneticPr fontId="10"/>
  </si>
  <si>
    <t>②交付申請額合計</t>
    <rPh sb="6" eb="8">
      <t>ゴウケイ</t>
    </rPh>
    <phoneticPr fontId="10"/>
  </si>
  <si>
    <t>計算方法シートの</t>
    <phoneticPr fontId="10"/>
  </si>
  <si>
    <t>補助率</t>
    <rPh sb="0" eb="3">
      <t>ホジョリツ</t>
    </rPh>
    <phoneticPr fontId="10"/>
  </si>
  <si>
    <t>補助率文言</t>
    <rPh sb="0" eb="3">
      <t>ホジョリツ</t>
    </rPh>
    <rPh sb="3" eb="5">
      <t>モンゴン</t>
    </rPh>
    <phoneticPr fontId="10"/>
  </si>
  <si>
    <t>EとFの小さいほう</t>
    <rPh sb="4" eb="5">
      <t>チイ</t>
    </rPh>
    <phoneticPr fontId="10"/>
  </si>
  <si>
    <t>以外の2/3</t>
    <rPh sb="0" eb="2">
      <t>イガイ</t>
    </rPh>
    <phoneticPr fontId="10"/>
  </si>
  <si>
    <t>H-I</t>
    <phoneticPr fontId="10"/>
  </si>
  <si>
    <t>以外の合計</t>
    <rPh sb="0" eb="2">
      <t>イガイ</t>
    </rPh>
    <rPh sb="3" eb="5">
      <t>ゴウケイ</t>
    </rPh>
    <phoneticPr fontId="10"/>
  </si>
  <si>
    <t>関連費*2/3</t>
    <rPh sb="0" eb="2">
      <t>カンレン</t>
    </rPh>
    <rPh sb="2" eb="3">
      <t>ヒ</t>
    </rPh>
    <phoneticPr fontId="10"/>
  </si>
  <si>
    <t>Hの1/4</t>
    <phoneticPr fontId="10"/>
  </si>
  <si>
    <t>入力値</t>
    <rPh sb="0" eb="2">
      <t>ニュウリョク</t>
    </rPh>
    <rPh sb="2" eb="3">
      <t>チ</t>
    </rPh>
    <phoneticPr fontId="10"/>
  </si>
  <si>
    <t>(a)以外経費</t>
    <rPh sb="3" eb="5">
      <t>イガイ</t>
    </rPh>
    <rPh sb="5" eb="7">
      <t>ケイヒ</t>
    </rPh>
    <phoneticPr fontId="10"/>
  </si>
  <si>
    <t>(b)以外補助額</t>
    <rPh sb="3" eb="5">
      <t>イガイ</t>
    </rPh>
    <rPh sb="5" eb="7">
      <t>ホジョ</t>
    </rPh>
    <rPh sb="7" eb="8">
      <t>ガク</t>
    </rPh>
    <phoneticPr fontId="10"/>
  </si>
  <si>
    <t>(d)Web補助額</t>
    <rPh sb="6" eb="8">
      <t>ホジョ</t>
    </rPh>
    <rPh sb="8" eb="9">
      <t>ガク</t>
    </rPh>
    <phoneticPr fontId="10"/>
  </si>
  <si>
    <t>(c)Web経費</t>
    <rPh sb="6" eb="8">
      <t>ケイヒ</t>
    </rPh>
    <phoneticPr fontId="10"/>
  </si>
  <si>
    <r>
      <rPr>
        <sz val="11"/>
        <color theme="1"/>
        <rFont val="ＭＳ Ｐゴシック"/>
        <family val="3"/>
        <charset val="128"/>
        <scheme val="minor"/>
      </rPr>
      <t>(e)</t>
    </r>
    <r>
      <rPr>
        <sz val="11"/>
        <color theme="1"/>
        <rFont val="ＭＳ Ｐゴシック"/>
        <family val="2"/>
        <charset val="128"/>
        <scheme val="minor"/>
      </rPr>
      <t>経費合計</t>
    </r>
    <rPh sb="3" eb="5">
      <t>ケイヒ</t>
    </rPh>
    <rPh sb="5" eb="7">
      <t>ゴウケイ</t>
    </rPh>
    <phoneticPr fontId="10"/>
  </si>
  <si>
    <t>(f)補助額合計</t>
    <rPh sb="3" eb="5">
      <t>ホジョ</t>
    </rPh>
    <rPh sb="5" eb="6">
      <t>ガク</t>
    </rPh>
    <rPh sb="6" eb="8">
      <t>ゴウケイ</t>
    </rPh>
    <phoneticPr fontId="10"/>
  </si>
  <si>
    <t>経費内比率</t>
    <rPh sb="0" eb="2">
      <t>ケイヒ</t>
    </rPh>
    <rPh sb="2" eb="3">
      <t>ナイ</t>
    </rPh>
    <rPh sb="3" eb="5">
      <t>ヒリツ</t>
    </rPh>
    <phoneticPr fontId="10"/>
  </si>
  <si>
    <t>以外補助額/以外経費</t>
    <rPh sb="0" eb="2">
      <t>イガイ</t>
    </rPh>
    <rPh sb="2" eb="4">
      <t>ホジョ</t>
    </rPh>
    <rPh sb="4" eb="5">
      <t>ガク</t>
    </rPh>
    <rPh sb="6" eb="8">
      <t>イガイ</t>
    </rPh>
    <rPh sb="8" eb="10">
      <t>ケイヒ</t>
    </rPh>
    <phoneticPr fontId="10"/>
  </si>
  <si>
    <t>Web補助額/Web経費</t>
    <rPh sb="3" eb="5">
      <t>ホジョ</t>
    </rPh>
    <rPh sb="5" eb="6">
      <t>ガク</t>
    </rPh>
    <rPh sb="10" eb="12">
      <t>ケイヒ</t>
    </rPh>
    <phoneticPr fontId="10"/>
  </si>
  <si>
    <t>Web補助額/補助額計</t>
    <rPh sb="3" eb="5">
      <t>ホジョ</t>
    </rPh>
    <rPh sb="5" eb="6">
      <t>ガク</t>
    </rPh>
    <rPh sb="7" eb="9">
      <t>ホジョ</t>
    </rPh>
    <rPh sb="9" eb="10">
      <t>ガク</t>
    </rPh>
    <rPh sb="10" eb="11">
      <t>ケイ</t>
    </rPh>
    <phoneticPr fontId="10"/>
  </si>
  <si>
    <t>計算</t>
    <rPh sb="0" eb="2">
      <t>ケイサン</t>
    </rPh>
    <phoneticPr fontId="10"/>
  </si>
  <si>
    <t>計算結果(表示用)</t>
    <rPh sb="0" eb="2">
      <t>ケイサン</t>
    </rPh>
    <rPh sb="2" eb="4">
      <t>ケッカ</t>
    </rPh>
    <rPh sb="5" eb="8">
      <t>ヒョウジヨウ</t>
    </rPh>
    <phoneticPr fontId="10"/>
  </si>
  <si>
    <t>申請額内比率</t>
    <rPh sb="0" eb="2">
      <t>シンセイ</t>
    </rPh>
    <rPh sb="2" eb="3">
      <t>ガク</t>
    </rPh>
    <rPh sb="3" eb="4">
      <t>ナイ</t>
    </rPh>
    <rPh sb="4" eb="6">
      <t>ヒリツ</t>
    </rPh>
    <phoneticPr fontId="10"/>
  </si>
  <si>
    <t>上限補助額</t>
    <rPh sb="0" eb="2">
      <t>ジョウゲン</t>
    </rPh>
    <rPh sb="2" eb="4">
      <t>ホジョ</t>
    </rPh>
    <rPh sb="4" eb="5">
      <t>ガク</t>
    </rPh>
    <phoneticPr fontId="10"/>
  </si>
  <si>
    <t>上限補助額</t>
    <phoneticPr fontId="10"/>
  </si>
  <si>
    <t>(b) 補助金交付申請額（ウェブサイト関連費を除く）　は</t>
    <phoneticPr fontId="10"/>
  </si>
  <si>
    <t>赤字事業者</t>
    <phoneticPr fontId="10"/>
  </si>
  <si>
    <t>(d) 補助金交付申請額（ウェブサイト関連費）　は</t>
    <phoneticPr fontId="10"/>
  </si>
  <si>
    <t>かつ</t>
    <phoneticPr fontId="10"/>
  </si>
  <si>
    <t>＜補助対象経費の調達一覧＞　　　　　　　 ＜「２．補助金」相当額の手当方法＞(※３)</t>
    <phoneticPr fontId="10"/>
  </si>
  <si>
    <t>ウェブサイト関連費以外の申請補助額</t>
    <rPh sb="9" eb="11">
      <t>イガイ</t>
    </rPh>
    <rPh sb="12" eb="14">
      <t>シンセイ</t>
    </rPh>
    <rPh sb="14" eb="16">
      <t>ホジョ</t>
    </rPh>
    <rPh sb="16" eb="17">
      <t>ガク</t>
    </rPh>
    <phoneticPr fontId="10"/>
  </si>
  <si>
    <t>ウェブサイト関連費以外の申請補助額の範囲の</t>
    <rPh sb="18" eb="20">
      <t>ハンイ</t>
    </rPh>
    <phoneticPr fontId="10"/>
  </si>
  <si>
    <t>左の値を(b)に入力すると、ウェブサイト関連費の申請補助額が最大値となります。</t>
    <rPh sb="0" eb="1">
      <t>ヒダリ</t>
    </rPh>
    <rPh sb="2" eb="3">
      <t>アタイ</t>
    </rPh>
    <rPh sb="8" eb="10">
      <t>ニュウリョク</t>
    </rPh>
    <rPh sb="30" eb="33">
      <t>サイダイチ</t>
    </rPh>
    <phoneticPr fontId="10"/>
  </si>
  <si>
    <t>右の値を(b)に入力すると、ウェブサイト関連費以外の申請補助額が最大値となります。</t>
    <rPh sb="0" eb="1">
      <t>ミギ</t>
    </rPh>
    <rPh sb="2" eb="3">
      <t>アタイ</t>
    </rPh>
    <rPh sb="8" eb="10">
      <t>ニュウリョク</t>
    </rPh>
    <rPh sb="23" eb="25">
      <t>イガイ</t>
    </rPh>
    <rPh sb="32" eb="35">
      <t>サイダイチ</t>
    </rPh>
    <phoneticPr fontId="10"/>
  </si>
  <si>
    <t>左右の値が同一の場合は、申請額が一意の場合です。</t>
    <rPh sb="0" eb="2">
      <t>サユウ</t>
    </rPh>
    <rPh sb="3" eb="4">
      <t>アタイ</t>
    </rPh>
    <rPh sb="5" eb="7">
      <t>ドウイツ</t>
    </rPh>
    <rPh sb="8" eb="10">
      <t>バアイ</t>
    </rPh>
    <rPh sb="12" eb="14">
      <t>シンセイ</t>
    </rPh>
    <rPh sb="14" eb="15">
      <t>ガク</t>
    </rPh>
    <rPh sb="16" eb="18">
      <t>イチイ</t>
    </rPh>
    <rPh sb="19" eb="21">
      <t>バアイ</t>
    </rPh>
    <phoneticPr fontId="10"/>
  </si>
  <si>
    <t>赤字事業者にチェックがついていない場合、補助率は2/3</t>
    <rPh sb="17" eb="19">
      <t>バアイ</t>
    </rPh>
    <phoneticPr fontId="10"/>
  </si>
  <si>
    <t>赤字事業者にチェックがついている場合、補助率は3/4</t>
    <phoneticPr fontId="10"/>
  </si>
  <si>
    <t>申請額計算の条件は、以下になります。</t>
    <rPh sb="0" eb="2">
      <t>シンセイ</t>
    </rPh>
    <rPh sb="2" eb="3">
      <t>ガク</t>
    </rPh>
    <rPh sb="3" eb="5">
      <t>ケイサン</t>
    </rPh>
    <rPh sb="6" eb="8">
      <t>ジョウケン</t>
    </rPh>
    <rPh sb="10" eb="12">
      <t>イカ</t>
    </rPh>
    <phoneticPr fontId="10"/>
  </si>
  <si>
    <t>Web
(下段端数)</t>
    <phoneticPr fontId="10"/>
  </si>
  <si>
    <t>Web以外
(下段端数)</t>
    <rPh sb="3" eb="5">
      <t>イガイ</t>
    </rPh>
    <rPh sb="7" eb="9">
      <t>カダン</t>
    </rPh>
    <rPh sb="9" eb="11">
      <t>ハスウ</t>
    </rPh>
    <phoneticPr fontId="10"/>
  </si>
  <si>
    <t>←端数から算出した加算値</t>
    <rPh sb="1" eb="3">
      <t>ハスウ</t>
    </rPh>
    <rPh sb="5" eb="7">
      <t>サンシュツ</t>
    </rPh>
    <rPh sb="9" eb="11">
      <t>カサン</t>
    </rPh>
    <rPh sb="11" eb="12">
      <t>チ</t>
    </rPh>
    <phoneticPr fontId="10"/>
  </si>
  <si>
    <t>F39</t>
  </si>
  <si>
    <t>処理フラグ(1:通常、2:設備処分費)</t>
    <rPh sb="0" eb="2">
      <t>ショリ</t>
    </rPh>
    <rPh sb="8" eb="10">
      <t>ツウジョウ</t>
    </rPh>
    <rPh sb="13" eb="15">
      <t>セツビ</t>
    </rPh>
    <rPh sb="15" eb="17">
      <t>ショブン</t>
    </rPh>
    <rPh sb="17" eb="18">
      <t>ヒ</t>
    </rPh>
    <phoneticPr fontId="10"/>
  </si>
  <si>
    <t>以外０円</t>
    <rPh sb="0" eb="2">
      <t>イガイ</t>
    </rPh>
    <rPh sb="3" eb="4">
      <t>エン</t>
    </rPh>
    <phoneticPr fontId="10"/>
  </si>
  <si>
    <t>設備処分費1/2超</t>
    <rPh sb="0" eb="2">
      <t>セツビ</t>
    </rPh>
    <rPh sb="2" eb="4">
      <t>ショブン</t>
    </rPh>
    <rPh sb="4" eb="5">
      <t>ヒ</t>
    </rPh>
    <rPh sb="8" eb="9">
      <t>チョウ</t>
    </rPh>
    <phoneticPr fontId="10"/>
  </si>
  <si>
    <t>コメント(表示用)</t>
    <rPh sb="5" eb="8">
      <t>ヒョウジヨウ</t>
    </rPh>
    <phoneticPr fontId="10"/>
  </si>
  <si>
    <t>１円加算</t>
    <rPh sb="1" eb="2">
      <t>エン</t>
    </rPh>
    <rPh sb="2" eb="4">
      <t>カサン</t>
    </rPh>
    <phoneticPr fontId="10"/>
  </si>
  <si>
    <t>〇</t>
    <phoneticPr fontId="10"/>
  </si>
  <si>
    <t>端数</t>
    <rPh sb="0" eb="2">
      <t>ハスウ</t>
    </rPh>
    <phoneticPr fontId="10"/>
  </si>
  <si>
    <t>補助率</t>
    <rPh sb="0" eb="2">
      <t>ホジョ</t>
    </rPh>
    <rPh sb="2" eb="3">
      <t>リツ</t>
    </rPh>
    <phoneticPr fontId="10"/>
  </si>
  <si>
    <r>
      <t>Ⅲ．資金調達方法</t>
    </r>
    <r>
      <rPr>
        <sz val="8"/>
        <color rgb="FFFF0000"/>
        <rFont val="ＭＳ ゴシック"/>
        <family val="3"/>
        <charset val="128"/>
      </rPr>
      <t>【必須記入】</t>
    </r>
  </si>
  <si>
    <t>(f) 補助金交付申請額合計　は 上記(赤文字)の上限補助額　以下</t>
    <rPh sb="17" eb="19">
      <t>ジョウキ</t>
    </rPh>
    <rPh sb="20" eb="21">
      <t>アカ</t>
    </rPh>
    <rPh sb="21" eb="23">
      <t>モジ</t>
    </rPh>
    <rPh sb="31" eb="33">
      <t>イカ</t>
    </rPh>
    <phoneticPr fontId="10"/>
  </si>
  <si>
    <t>(a) 補助対象経費小計（ウェブサイト関連費を除く） *  補助率　(円未満切捨)　以下</t>
    <rPh sb="30" eb="32">
      <t>ホジョ</t>
    </rPh>
    <rPh sb="32" eb="33">
      <t>リツ</t>
    </rPh>
    <rPh sb="35" eb="36">
      <t>エン</t>
    </rPh>
    <rPh sb="36" eb="38">
      <t>ミマン</t>
    </rPh>
    <rPh sb="38" eb="39">
      <t>キリ</t>
    </rPh>
    <rPh sb="39" eb="40">
      <t>シャ</t>
    </rPh>
    <rPh sb="42" eb="44">
      <t>イカ</t>
    </rPh>
    <phoneticPr fontId="10"/>
  </si>
  <si>
    <t>(c) 補助対象経費小計（ウェブサイト関連費） *  補助率　(円未満切捨)　以下</t>
    <rPh sb="27" eb="29">
      <t>ホジョ</t>
    </rPh>
    <rPh sb="29" eb="30">
      <t>リツ</t>
    </rPh>
    <rPh sb="39" eb="41">
      <t>イカ</t>
    </rPh>
    <phoneticPr fontId="10"/>
  </si>
  <si>
    <t>（b）補助金交付申請額（ウェブサイト関連費を除く） * 1 / 3　(円未満切捨)　以下</t>
    <rPh sb="3" eb="6">
      <t>ホジョキン</t>
    </rPh>
    <rPh sb="6" eb="8">
      <t>コウフ</t>
    </rPh>
    <rPh sb="8" eb="10">
      <t>シンセイ</t>
    </rPh>
    <rPh sb="10" eb="11">
      <t>ガク</t>
    </rPh>
    <rPh sb="18" eb="20">
      <t>カンレン</t>
    </rPh>
    <rPh sb="20" eb="21">
      <t>ヒ</t>
    </rPh>
    <rPh sb="22" eb="23">
      <t>ノゾ</t>
    </rPh>
    <phoneticPr fontId="10"/>
  </si>
  <si>
    <t>(f) 補助金交付申請額合計 * 1 / 4　(円未満切捨)　以下</t>
    <rPh sb="4" eb="7">
      <t>ホジョキン</t>
    </rPh>
    <rPh sb="7" eb="9">
      <t>コウフ</t>
    </rPh>
    <rPh sb="9" eb="11">
      <t>シンセイ</t>
    </rPh>
    <rPh sb="11" eb="12">
      <t>ガク</t>
    </rPh>
    <rPh sb="12" eb="14">
      <t>ゴウケイ</t>
    </rPh>
    <phoneticPr fontId="10"/>
  </si>
  <si>
    <t>F37</t>
    <phoneticPr fontId="10"/>
  </si>
  <si>
    <t>F38</t>
    <phoneticPr fontId="10"/>
  </si>
  <si>
    <t>F40</t>
  </si>
  <si>
    <t>F41</t>
  </si>
  <si>
    <t>F42</t>
  </si>
  <si>
    <t>編集</t>
    <rPh sb="0" eb="2">
      <t>ヘンシュウ</t>
    </rPh>
    <phoneticPr fontId="10"/>
  </si>
  <si>
    <t>補助率</t>
    <rPh sb="0" eb="2">
      <t>ホジョ</t>
    </rPh>
    <rPh sb="2" eb="3">
      <t>リツ</t>
    </rPh>
    <phoneticPr fontId="10"/>
  </si>
  <si>
    <r>
      <t>（1）補助対象経費小計</t>
    </r>
    <r>
      <rPr>
        <sz val="11"/>
        <color rgb="FFFF0000"/>
        <rFont val="ＭＳ ゴシック"/>
        <family val="3"/>
        <charset val="128"/>
      </rPr>
      <t>（ウェブサイト関連費を除く）</t>
    </r>
    <phoneticPr fontId="10"/>
  </si>
  <si>
    <r>
      <t>（2）補助金交付申請額</t>
    </r>
    <r>
      <rPr>
        <sz val="11"/>
        <color rgb="FFFF0000"/>
        <rFont val="ＭＳ ゴシック"/>
        <family val="3"/>
        <charset val="128"/>
      </rPr>
      <t>（ウェブサイト関連費を除く）</t>
    </r>
    <phoneticPr fontId="10"/>
  </si>
  <si>
    <t>（3）ウェブサイト関連費に係る補助対象経費小計</t>
    <phoneticPr fontId="10"/>
  </si>
  <si>
    <t>（4）ウェブサイト関連費に係る交付申請額</t>
    <phoneticPr fontId="10"/>
  </si>
  <si>
    <t>（5）補助対象経費合計　　　（a）＋（c）</t>
    <phoneticPr fontId="10"/>
  </si>
  <si>
    <t>（6）補助金交付申請額合計　　（b）＋（d）</t>
    <phoneticPr fontId="10"/>
  </si>
  <si>
    <t>※補助対象経費の消費税（税抜・税込）区分については、別紙「参考資料」の「１１．消費税等仕入控除税額」を参照のこと。</t>
  </si>
  <si>
    <t>※（6）の上限額は以下の希望する枠ごとに異なります（希望する枠いずれかにチェック☑を入れてください）。</t>
    <phoneticPr fontId="10"/>
  </si>
  <si>
    <t>※「（4）ウェブサイト関連費に係る交付申請額」については、「（6）補助金交付申請額合計」の1/4以内となるように記入してください。</t>
    <phoneticPr fontId="10"/>
  </si>
  <si>
    <t>※（2）、（4）の補助率について、賃上げ枠で申請する者のうち赤字事業者については補助率が3/4となります（以下、「賃金引上げ枠」及び「赤字事業者」にチェック☑を入れてください）。</t>
    <phoneticPr fontId="10"/>
  </si>
  <si>
    <t>　補助対象経費の「(税抜)／(税込)」選択欄は初期表示では空欄です。</t>
    <rPh sb="1" eb="5">
      <t>ホジョタイショウ</t>
    </rPh>
    <rPh sb="5" eb="7">
      <t>ケイヒ</t>
    </rPh>
    <phoneticPr fontId="10"/>
  </si>
  <si>
    <t>←プルダウンから「(税抜)／(税込)」のいずれかを選択ください</t>
    <rPh sb="10" eb="12">
      <t>ゼイヌ</t>
    </rPh>
    <rPh sb="15" eb="17">
      <t>ゼイコ</t>
    </rPh>
    <rPh sb="25" eb="27">
      <t>センタク</t>
    </rPh>
    <phoneticPr fontId="1"/>
  </si>
  <si>
    <t>　＊事業者の区分が課税事業者の場合は（税抜）、</t>
    <rPh sb="15" eb="17">
      <t>バアイ</t>
    </rPh>
    <rPh sb="19" eb="21">
      <t>ゼイヌキ</t>
    </rPh>
    <phoneticPr fontId="10"/>
  </si>
  <si>
    <t>　　免税・簡易課税事業者の場合は（税込）を選択してください</t>
    <rPh sb="17" eb="19">
      <t>ゼイコ</t>
    </rPh>
    <phoneticPr fontId="10"/>
  </si>
  <si>
    <t>※１　補助金額は、Ⅱ．経費明細表（６）補助金交付申請額と一致させること。</t>
    <phoneticPr fontId="10"/>
  </si>
  <si>
    <t>※２　合計額は、Ⅱ．経費明細表（５）補助対象経費合計と一致させること。</t>
    <phoneticPr fontId="10"/>
  </si>
  <si>
    <t>特例を希望する場合は、チェック☑を入れてください【任意記入】</t>
    <rPh sb="0" eb="2">
      <t>トクレイ</t>
    </rPh>
    <rPh sb="3" eb="5">
      <t>キボウ</t>
    </rPh>
    <rPh sb="7" eb="9">
      <t>バアイ</t>
    </rPh>
    <rPh sb="25" eb="27">
      <t>ニンイ</t>
    </rPh>
    <phoneticPr fontId="10"/>
  </si>
  <si>
    <t>インボイス特例</t>
    <rPh sb="5" eb="7">
      <t>トクレイ</t>
    </rPh>
    <phoneticPr fontId="10"/>
  </si>
  <si>
    <t>上限額
上乗せ額</t>
    <rPh sb="0" eb="3">
      <t>ジョウゲンガク</t>
    </rPh>
    <rPh sb="4" eb="6">
      <t>ウワノ</t>
    </rPh>
    <rPh sb="7" eb="8">
      <t>ガク</t>
    </rPh>
    <phoneticPr fontId="10"/>
  </si>
  <si>
    <t>追加要件等</t>
    <rPh sb="0" eb="2">
      <t>ツイカ</t>
    </rPh>
    <rPh sb="2" eb="5">
      <t>ヨウケントウ</t>
    </rPh>
    <phoneticPr fontId="10"/>
  </si>
  <si>
    <t>c経費(=Q2)</t>
    <rPh sb="1" eb="3">
      <t>ケイヒ</t>
    </rPh>
    <phoneticPr fontId="10"/>
  </si>
  <si>
    <t>a経費(=K2)</t>
    <rPh sb="1" eb="3">
      <t>ケイヒ</t>
    </rPh>
    <phoneticPr fontId="10"/>
  </si>
  <si>
    <t>　</t>
  </si>
  <si>
    <t>最大補助額(=E2)</t>
    <rPh sb="0" eb="2">
      <t>サイダイ</t>
    </rPh>
    <rPh sb="2" eb="4">
      <t>ホジョ</t>
    </rPh>
    <rPh sb="4" eb="5">
      <t>ガク</t>
    </rPh>
    <phoneticPr fontId="10"/>
  </si>
  <si>
    <t>希望する特例に
チェック</t>
    <rPh sb="4" eb="6">
      <t>トクレイ</t>
    </rPh>
    <phoneticPr fontId="10"/>
  </si>
  <si>
    <t>2021年9月30日から2023年9月30日の属する課税期間で一度でも免税事業者であった又は免税事業者であることが見込まれる事業者のうち、適格請求書発行事業者の登録が確認できた事業者であること。</t>
    <phoneticPr fontId="10"/>
  </si>
  <si>
    <r>
      <t>　記載にあたっては、</t>
    </r>
    <r>
      <rPr>
        <sz val="8"/>
        <color rgb="FF0070C0"/>
        <rFont val="ＭＳ 明朝"/>
        <family val="1"/>
        <charset val="128"/>
      </rPr>
      <t>「</t>
    </r>
    <r>
      <rPr>
        <u/>
        <sz val="8"/>
        <color rgb="FF0070C0"/>
        <rFont val="ＭＳ 明朝"/>
        <family val="1"/>
        <charset val="128"/>
      </rPr>
      <t>様式3_経費明細表作成ツール</t>
    </r>
    <r>
      <rPr>
        <sz val="8"/>
        <color rgb="FF0070C0"/>
        <rFont val="ＭＳ 明朝"/>
        <family val="1"/>
        <charset val="128"/>
      </rPr>
      <t>」</t>
    </r>
    <r>
      <rPr>
        <sz val="8"/>
        <rFont val="ＭＳ 明朝"/>
        <family val="1"/>
        <charset val="128"/>
      </rPr>
      <t>をご活用いただけます。</t>
    </r>
    <phoneticPr fontId="10"/>
  </si>
  <si>
    <t>d.補助額の最大値
と50万の小さい方</t>
    <rPh sb="2" eb="4">
      <t>ホジョ</t>
    </rPh>
    <rPh sb="4" eb="5">
      <t>ガク</t>
    </rPh>
    <rPh sb="13" eb="14">
      <t>マン</t>
    </rPh>
    <rPh sb="15" eb="16">
      <t>チイ</t>
    </rPh>
    <rPh sb="18" eb="19">
      <t>ホウ</t>
    </rPh>
    <phoneticPr fontId="10"/>
  </si>
  <si>
    <t>（様式３）</t>
    <phoneticPr fontId="10"/>
  </si>
  <si>
    <t>補助事業の終了時点において、事業場内最低賃金が申請時の地域別最低賃金より＋３０円以上であること。すでに事業場内最低賃金が地域別最低賃金より＋３０円以上を達成している場合は、現在支給している、事業場内最低賃金より＋３０円以上とする必要があります。</t>
    <phoneticPr fontId="10"/>
  </si>
  <si>
    <t>賃金引上げ枠に申請する事業者のうち、直近１期または直近１年間の課税所得金額がゼロ以下である事業者。補助率については3/4へと引上がります。</t>
    <phoneticPr fontId="10"/>
  </si>
  <si>
    <t>補助事業の終了時点において、常時使用する従業員の数が小規模事業者として定義する従業員数を超えていること。</t>
    <phoneticPr fontId="10"/>
  </si>
  <si>
    <t>申請時において、「アトツギ甲子園」のファイナリストおよび準ファイナリストになった事業者であること。</t>
    <phoneticPr fontId="10"/>
  </si>
  <si>
    <t>産業競争力強化法に基づく「認定市区町村」または「認定市区町村」と連携した「認定連携創業支援等事業者」が実施した「特定創業支援等事業」による支援を公募締切時から起算して過去３か年の間に受け、かつ、過去３か年の間に開業した事業者であること。</t>
    <phoneticPr fontId="1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</si>
</sst>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76" formatCode="#,##0_ "/>
    <numFmt numFmtId="177" formatCode="#,##0_);\(#,##0\)"/>
    <numFmt numFmtId="178" formatCode="#,##0_);[Red]\(#,##0\)"/>
    <numFmt numFmtId="179" formatCode="0.00_ "/>
    <numFmt numFmtId="180" formatCode="0_);[Red]\(0\)"/>
    <numFmt numFmtId="181" formatCode="#,##0.000_);[Red]\(#,##0.000\)"/>
    <numFmt numFmtId="182" formatCode="#,##0.000_ ;[Red]\-#,##0.000\ "/>
  </numFmts>
  <fonts count="42" x14ac:knownFonts="1">
    <font>
      <sz val="11"/>
      <color theme="1"/>
      <name val="ＭＳ Ｐゴシック"/>
      <family val="2"/>
      <charset val="128"/>
      <scheme val="minor"/>
    </font>
    <font>
      <sz val="12"/>
      <color rgb="FF000000"/>
      <name val="ＭＳ 明朝"/>
      <family val="1"/>
      <charset val="128"/>
    </font>
    <font>
      <sz val="12"/>
      <color rgb="FF000000"/>
      <name val="ＭＳ ゴシック"/>
      <family val="3"/>
      <charset val="128"/>
    </font>
    <font>
      <u/>
      <sz val="11"/>
      <color rgb="FF000000"/>
      <name val="ＭＳ ゴシック"/>
      <family val="3"/>
      <charset val="128"/>
    </font>
    <font>
      <sz val="11"/>
      <color rgb="FF000000"/>
      <name val="ＭＳ ゴシック"/>
      <family val="3"/>
      <charset val="128"/>
    </font>
    <font>
      <sz val="8"/>
      <color rgb="FF000000"/>
      <name val="ＭＳ ゴシック"/>
      <family val="3"/>
      <charset val="128"/>
    </font>
    <font>
      <sz val="10.5"/>
      <color rgb="FF000000"/>
      <name val="ＭＳ 明朝"/>
      <family val="1"/>
      <charset val="128"/>
    </font>
    <font>
      <sz val="8"/>
      <color rgb="FF000000"/>
      <name val="ＭＳ 明朝"/>
      <family val="1"/>
      <charset val="128"/>
    </font>
    <font>
      <sz val="10.5"/>
      <color rgb="FF000000"/>
      <name val="ＭＳ ゴシック"/>
      <family val="3"/>
      <charset val="128"/>
    </font>
    <font>
      <b/>
      <sz val="11"/>
      <color rgb="FF000000"/>
      <name val="ＭＳ 明朝"/>
      <family val="1"/>
      <charset val="128"/>
    </font>
    <font>
      <sz val="6"/>
      <name val="ＭＳ Ｐゴシック"/>
      <family val="2"/>
      <charset val="128"/>
      <scheme val="minor"/>
    </font>
    <font>
      <sz val="11"/>
      <name val="ＭＳ ゴシック"/>
      <family val="3"/>
      <charset val="128"/>
    </font>
    <font>
      <sz val="11"/>
      <color theme="1"/>
      <name val="ＭＳ Ｐゴシック"/>
      <family val="3"/>
      <charset val="128"/>
      <scheme val="minor"/>
    </font>
    <font>
      <sz val="10.5"/>
      <color theme="1"/>
      <name val="ＭＳ 明朝"/>
      <family val="1"/>
      <charset val="128"/>
    </font>
    <font>
      <b/>
      <sz val="11"/>
      <color rgb="FFFF0000"/>
      <name val="ＭＳ Ｐゴシック"/>
      <family val="3"/>
      <charset val="128"/>
      <scheme val="minor"/>
    </font>
    <font>
      <b/>
      <u/>
      <sz val="8"/>
      <color rgb="FFFF0000"/>
      <name val="ＭＳ 明朝"/>
      <family val="1"/>
      <charset val="128"/>
    </font>
    <font>
      <b/>
      <sz val="8"/>
      <color rgb="FF000000"/>
      <name val="ＭＳ ゴシック"/>
      <family val="3"/>
      <charset val="128"/>
    </font>
    <font>
      <sz val="8"/>
      <color theme="1"/>
      <name val="ＭＳ ゴシック"/>
      <family val="3"/>
      <charset val="128"/>
    </font>
    <font>
      <sz val="11"/>
      <color rgb="FFFF0000"/>
      <name val="ＭＳ ゴシック"/>
      <family val="3"/>
      <charset val="128"/>
    </font>
    <font>
      <sz val="8"/>
      <name val="ＭＳ 明朝"/>
      <family val="1"/>
      <charset val="128"/>
    </font>
    <font>
      <b/>
      <sz val="12"/>
      <color rgb="FFFF0000"/>
      <name val="ＭＳ 明朝"/>
      <family val="1"/>
      <charset val="128"/>
    </font>
    <font>
      <b/>
      <sz val="8"/>
      <color rgb="FFFF0000"/>
      <name val="ＭＳ 明朝"/>
      <family val="1"/>
      <charset val="128"/>
    </font>
    <font>
      <b/>
      <sz val="10"/>
      <color rgb="FFFF0000"/>
      <name val="ＭＳ 明朝"/>
      <family val="1"/>
      <charset val="128"/>
    </font>
    <font>
      <sz val="11"/>
      <color theme="1"/>
      <name val="ＭＳ Ｐゴシック"/>
      <family val="2"/>
      <charset val="128"/>
      <scheme val="minor"/>
    </font>
    <font>
      <sz val="6"/>
      <name val="ＭＳ Ｐゴシック"/>
      <family val="3"/>
      <charset val="128"/>
    </font>
    <font>
      <b/>
      <sz val="11"/>
      <name val="ＭＳ ゴシック"/>
      <family val="3"/>
      <charset val="128"/>
    </font>
    <font>
      <sz val="11"/>
      <name val="ＭＳ Ｐゴシック"/>
      <family val="2"/>
      <charset val="128"/>
      <scheme val="minor"/>
    </font>
    <font>
      <b/>
      <sz val="11"/>
      <name val="ＭＳ Ｐゴシック"/>
      <family val="2"/>
      <charset val="128"/>
      <scheme val="minor"/>
    </font>
    <font>
      <b/>
      <sz val="11"/>
      <name val="ＭＳ Ｐゴシック"/>
      <family val="3"/>
      <charset val="128"/>
      <scheme val="minor"/>
    </font>
    <font>
      <sz val="14"/>
      <color rgb="FF000000"/>
      <name val="ＭＳ ゴシック"/>
      <family val="3"/>
      <charset val="128"/>
    </font>
    <font>
      <b/>
      <sz val="11"/>
      <color theme="1"/>
      <name val="ＭＳ Ｐゴシック"/>
      <family val="3"/>
      <charset val="128"/>
      <scheme val="minor"/>
    </font>
    <font>
      <b/>
      <sz val="14"/>
      <name val="ＭＳ ゴシック"/>
      <family val="3"/>
      <charset val="128"/>
    </font>
    <font>
      <sz val="10"/>
      <color theme="1"/>
      <name val="ＭＳ Ｐゴシック"/>
      <family val="2"/>
      <charset val="128"/>
      <scheme val="minor"/>
    </font>
    <font>
      <sz val="10"/>
      <name val="ＭＳ Ｐゴシック"/>
      <family val="2"/>
      <charset val="128"/>
      <scheme val="minor"/>
    </font>
    <font>
      <sz val="11"/>
      <color rgb="FFFF0000"/>
      <name val="ＭＳ Ｐゴシック"/>
      <family val="2"/>
      <charset val="128"/>
      <scheme val="minor"/>
    </font>
    <font>
      <sz val="14"/>
      <color rgb="FFFF0000"/>
      <name val="ＭＳ ゴシック"/>
      <family val="3"/>
      <charset val="128"/>
    </font>
    <font>
      <sz val="11"/>
      <color theme="2" tint="-9.9978637043366805E-2"/>
      <name val="ＭＳ Ｐゴシック"/>
      <family val="2"/>
      <charset val="128"/>
      <scheme val="minor"/>
    </font>
    <font>
      <b/>
      <sz val="14"/>
      <color rgb="FFFF0000"/>
      <name val="ＭＳ Ｐゴシック"/>
      <family val="3"/>
      <charset val="128"/>
      <scheme val="minor"/>
    </font>
    <font>
      <sz val="8"/>
      <color rgb="FFFF0000"/>
      <name val="ＭＳ ゴシック"/>
      <family val="3"/>
      <charset val="128"/>
    </font>
    <font>
      <sz val="11"/>
      <color rgb="FF00B050"/>
      <name val="ＭＳ Ｐゴシック"/>
      <family val="2"/>
      <charset val="128"/>
      <scheme val="minor"/>
    </font>
    <font>
      <sz val="8"/>
      <color rgb="FF0070C0"/>
      <name val="ＭＳ 明朝"/>
      <family val="1"/>
      <charset val="128"/>
    </font>
    <font>
      <u/>
      <sz val="8"/>
      <color rgb="FF0070C0"/>
      <name val="ＭＳ 明朝"/>
      <family val="1"/>
      <charset val="128"/>
    </font>
  </fonts>
  <fills count="18">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rgb="FF92D050"/>
        <bgColor indexed="64"/>
      </patternFill>
    </fill>
    <fill>
      <patternFill patternType="solid">
        <fgColor theme="5" tint="0.79998168889431442"/>
        <bgColor indexed="64"/>
      </patternFill>
    </fill>
    <fill>
      <patternFill patternType="solid">
        <fgColor rgb="FFFCE4D6"/>
        <bgColor indexed="64"/>
      </patternFill>
    </fill>
    <fill>
      <patternFill patternType="solid">
        <fgColor theme="0" tint="-0.14999847407452621"/>
        <bgColor indexed="64"/>
      </patternFill>
    </fill>
    <fill>
      <patternFill patternType="solid">
        <fgColor rgb="FFFFEBFF"/>
        <bgColor indexed="64"/>
      </patternFill>
    </fill>
    <fill>
      <patternFill patternType="solid">
        <fgColor theme="8" tint="0.79998168889431442"/>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theme="5" tint="0.59999389629810485"/>
        <bgColor indexed="64"/>
      </patternFill>
    </fill>
    <fill>
      <patternFill patternType="solid">
        <fgColor rgb="FFFFCCFF"/>
        <bgColor indexed="64"/>
      </patternFill>
    </fill>
    <fill>
      <patternFill patternType="solid">
        <fgColor theme="9" tint="0.59999389629810485"/>
        <bgColor indexed="64"/>
      </patternFill>
    </fill>
    <fill>
      <patternFill patternType="solid">
        <fgColor rgb="FFFFFF00"/>
        <bgColor indexed="64"/>
      </patternFill>
    </fill>
    <fill>
      <patternFill patternType="solid">
        <fgColor rgb="FFFFC000"/>
        <bgColor indexed="64"/>
      </patternFill>
    </fill>
    <fill>
      <patternFill patternType="solid">
        <fgColor rgb="FF00B050"/>
        <bgColor indexed="64"/>
      </patternFill>
    </fill>
  </fills>
  <borders count="37">
    <border>
      <left/>
      <right/>
      <top/>
      <bottom/>
      <diagonal/>
    </border>
    <border>
      <left style="thin">
        <color indexed="64"/>
      </left>
      <right style="thin">
        <color indexed="64"/>
      </right>
      <top style="thin">
        <color indexed="64"/>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style="thin">
        <color indexed="64"/>
      </right>
      <top/>
      <bottom/>
      <diagonal/>
    </border>
    <border>
      <left style="thin">
        <color indexed="64"/>
      </left>
      <right/>
      <top/>
      <bottom/>
      <diagonal/>
    </border>
    <border diagonalUp="1">
      <left style="thin">
        <color indexed="64"/>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ck">
        <color rgb="FFFF0000"/>
      </left>
      <right/>
      <top style="thick">
        <color rgb="FFFF0000"/>
      </top>
      <bottom style="thin">
        <color indexed="64"/>
      </bottom>
      <diagonal/>
    </border>
    <border>
      <left style="thick">
        <color rgb="FFFF0000"/>
      </left>
      <right/>
      <top style="thin">
        <color indexed="64"/>
      </top>
      <bottom style="thin">
        <color indexed="64"/>
      </bottom>
      <diagonal/>
    </border>
    <border>
      <left/>
      <right style="thick">
        <color rgb="FFFF0000"/>
      </right>
      <top style="thick">
        <color rgb="FFFF0000"/>
      </top>
      <bottom style="thin">
        <color indexed="64"/>
      </bottom>
      <diagonal/>
    </border>
    <border>
      <left/>
      <right style="thick">
        <color rgb="FFFF0000"/>
      </right>
      <top style="thin">
        <color indexed="64"/>
      </top>
      <bottom style="thin">
        <color indexed="64"/>
      </bottom>
      <diagonal/>
    </border>
    <border>
      <left/>
      <right/>
      <top style="thick">
        <color rgb="FFFF0000"/>
      </top>
      <bottom style="thin">
        <color indexed="64"/>
      </bottom>
      <diagonal/>
    </border>
    <border>
      <left style="thick">
        <color rgb="FFFF0000"/>
      </left>
      <right/>
      <top/>
      <bottom style="thin">
        <color indexed="64"/>
      </bottom>
      <diagonal/>
    </border>
    <border>
      <left/>
      <right style="thick">
        <color rgb="FFFF0000"/>
      </right>
      <top/>
      <bottom style="thin">
        <color indexed="64"/>
      </bottom>
      <diagonal/>
    </border>
    <border>
      <left style="thin">
        <color rgb="FFFF0000"/>
      </left>
      <right/>
      <top style="thin">
        <color rgb="FFFF0000"/>
      </top>
      <bottom/>
      <diagonal/>
    </border>
    <border>
      <left/>
      <right/>
      <top style="thin">
        <color rgb="FFFF0000"/>
      </top>
      <bottom/>
      <diagonal/>
    </border>
    <border>
      <left/>
      <right style="thin">
        <color rgb="FFFF0000"/>
      </right>
      <top style="thin">
        <color rgb="FFFF0000"/>
      </top>
      <bottom/>
      <diagonal/>
    </border>
    <border>
      <left style="thin">
        <color rgb="FFFF0000"/>
      </left>
      <right/>
      <top/>
      <bottom/>
      <diagonal/>
    </border>
    <border>
      <left/>
      <right style="thin">
        <color rgb="FFFF0000"/>
      </right>
      <top/>
      <bottom/>
      <diagonal/>
    </border>
    <border>
      <left style="thin">
        <color rgb="FFFF0000"/>
      </left>
      <right/>
      <top/>
      <bottom style="thin">
        <color rgb="FFFF0000"/>
      </bottom>
      <diagonal/>
    </border>
    <border>
      <left/>
      <right/>
      <top/>
      <bottom style="thin">
        <color rgb="FFFF0000"/>
      </bottom>
      <diagonal/>
    </border>
    <border>
      <left/>
      <right style="thin">
        <color rgb="FFFF0000"/>
      </right>
      <top/>
      <bottom style="thin">
        <color rgb="FFFF0000"/>
      </bottom>
      <diagonal/>
    </border>
    <border>
      <left style="thin">
        <color rgb="FFFF0000"/>
      </left>
      <right style="thin">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bottom style="thin">
        <color indexed="64"/>
      </bottom>
      <diagonal/>
    </border>
  </borders>
  <cellStyleXfs count="2">
    <xf numFmtId="0" fontId="0" fillId="0" borderId="0">
      <alignment vertical="center"/>
    </xf>
    <xf numFmtId="38" fontId="23" fillId="0" borderId="0" applyFont="0" applyFill="0" applyBorder="0" applyAlignment="0" applyProtection="0">
      <alignment vertical="center"/>
    </xf>
  </cellStyleXfs>
  <cellXfs count="295">
    <xf numFmtId="0" fontId="0" fillId="0" borderId="0" xfId="0">
      <alignment vertical="center"/>
    </xf>
    <xf numFmtId="0" fontId="0" fillId="0" borderId="1" xfId="0" applyBorder="1">
      <alignment vertical="center"/>
    </xf>
    <xf numFmtId="0" fontId="1" fillId="0" borderId="0" xfId="0" applyFont="1" applyAlignment="1">
      <alignment horizontal="right" vertical="center"/>
    </xf>
    <xf numFmtId="0" fontId="2" fillId="0" borderId="0" xfId="0" applyFont="1" applyAlignment="1">
      <alignment horizontal="center" vertical="center"/>
    </xf>
    <xf numFmtId="0" fontId="3" fillId="0" borderId="0" xfId="0" applyFont="1" applyAlignment="1">
      <alignment horizontal="justify" vertical="center"/>
    </xf>
    <xf numFmtId="0" fontId="2" fillId="0" borderId="0" xfId="0" applyFont="1" applyAlignment="1">
      <alignment horizontal="left" vertical="center"/>
    </xf>
    <xf numFmtId="0" fontId="4" fillId="0" borderId="0" xfId="0" applyFont="1" applyAlignment="1">
      <alignment horizontal="left" vertical="center"/>
    </xf>
    <xf numFmtId="0" fontId="2" fillId="0" borderId="0" xfId="0" applyFont="1" applyAlignment="1">
      <alignment horizontal="right" vertical="center"/>
    </xf>
    <xf numFmtId="0" fontId="7" fillId="0" borderId="0" xfId="0" applyFont="1">
      <alignment vertical="center"/>
    </xf>
    <xf numFmtId="0" fontId="4" fillId="0" borderId="0" xfId="0" applyFont="1">
      <alignment vertical="center"/>
    </xf>
    <xf numFmtId="0" fontId="11" fillId="0" borderId="0" xfId="0" applyFont="1" applyAlignment="1">
      <alignment vertical="top" wrapText="1"/>
    </xf>
    <xf numFmtId="0" fontId="0" fillId="0" borderId="0" xfId="0" applyAlignment="1">
      <alignment vertical="top" wrapText="1"/>
    </xf>
    <xf numFmtId="0" fontId="6" fillId="0" borderId="0" xfId="0" applyFont="1" applyAlignment="1">
      <alignment vertical="top" wrapText="1"/>
    </xf>
    <xf numFmtId="0" fontId="8" fillId="0" borderId="0" xfId="0" applyFont="1" applyAlignment="1">
      <alignment vertical="top" wrapText="1"/>
    </xf>
    <xf numFmtId="0" fontId="9" fillId="0" borderId="0" xfId="0" applyFont="1">
      <alignment vertical="center"/>
    </xf>
    <xf numFmtId="0" fontId="0" fillId="0" borderId="1" xfId="0" applyBorder="1" applyAlignment="1">
      <alignment horizontal="center" vertical="center"/>
    </xf>
    <xf numFmtId="0" fontId="0" fillId="3" borderId="0" xfId="0" applyFill="1" applyProtection="1">
      <alignment vertical="center"/>
      <protection locked="0"/>
    </xf>
    <xf numFmtId="0" fontId="0" fillId="0" borderId="0" xfId="0" applyBorder="1" applyAlignment="1">
      <alignment horizontal="center" vertical="center"/>
    </xf>
    <xf numFmtId="0" fontId="0" fillId="0" borderId="13" xfId="0" applyBorder="1">
      <alignment vertical="center"/>
    </xf>
    <xf numFmtId="20" fontId="0" fillId="0" borderId="0" xfId="0" applyNumberFormat="1">
      <alignment vertical="center"/>
    </xf>
    <xf numFmtId="0" fontId="0" fillId="0" borderId="0" xfId="0" applyProtection="1">
      <alignment vertical="center"/>
    </xf>
    <xf numFmtId="0" fontId="14" fillId="3" borderId="0" xfId="0" applyFont="1" applyFill="1" applyProtection="1">
      <alignment vertical="center"/>
    </xf>
    <xf numFmtId="0" fontId="0" fillId="0" borderId="13" xfId="0" applyFill="1" applyBorder="1" applyProtection="1">
      <alignment vertical="center"/>
    </xf>
    <xf numFmtId="0" fontId="7" fillId="0" borderId="0" xfId="0" applyFont="1" applyAlignment="1" applyProtection="1">
      <alignment vertical="center" shrinkToFit="1"/>
    </xf>
    <xf numFmtId="0" fontId="5" fillId="0" borderId="18" xfId="0" applyFont="1" applyBorder="1" applyAlignment="1" applyProtection="1">
      <alignment vertical="center"/>
    </xf>
    <xf numFmtId="0" fontId="2" fillId="0" borderId="20" xfId="0" applyFont="1" applyBorder="1" applyAlignment="1" applyProtection="1">
      <alignment vertical="center" shrinkToFit="1"/>
    </xf>
    <xf numFmtId="0" fontId="2" fillId="0" borderId="22" xfId="0" applyFont="1" applyBorder="1" applyAlignment="1" applyProtection="1">
      <alignment vertical="center" shrinkToFit="1"/>
    </xf>
    <xf numFmtId="0" fontId="0" fillId="0" borderId="0" xfId="0" applyFill="1">
      <alignment vertical="center"/>
    </xf>
    <xf numFmtId="0" fontId="0" fillId="0" borderId="1" xfId="0" applyFill="1" applyBorder="1">
      <alignment vertical="center"/>
    </xf>
    <xf numFmtId="0" fontId="7" fillId="0" borderId="0" xfId="0" applyFont="1" applyAlignment="1" applyProtection="1">
      <alignment horizontal="left" vertical="center"/>
    </xf>
    <xf numFmtId="0" fontId="7" fillId="0" borderId="0" xfId="0" applyFont="1" applyAlignment="1" applyProtection="1">
      <alignment vertical="center"/>
    </xf>
    <xf numFmtId="0" fontId="15" fillId="0" borderId="0" xfId="0" applyFont="1" applyAlignment="1" applyProtection="1">
      <alignment vertical="center" shrinkToFit="1"/>
    </xf>
    <xf numFmtId="0" fontId="19" fillId="0" borderId="0" xfId="0" applyFont="1" applyAlignment="1" applyProtection="1">
      <alignment horizontal="left" vertical="center" shrinkToFit="1"/>
    </xf>
    <xf numFmtId="0" fontId="15" fillId="0" borderId="0" xfId="0" applyFont="1" applyAlignment="1" applyProtection="1">
      <alignment horizontal="left" vertical="center" shrinkToFit="1"/>
    </xf>
    <xf numFmtId="0" fontId="15" fillId="0" borderId="0" xfId="0" applyFont="1" applyAlignment="1" applyProtection="1">
      <alignment horizontal="left" vertical="center" wrapText="1" shrinkToFit="1"/>
    </xf>
    <xf numFmtId="0" fontId="0" fillId="4" borderId="1" xfId="0" applyFill="1" applyBorder="1" applyAlignment="1">
      <alignment vertical="center" wrapText="1"/>
    </xf>
    <xf numFmtId="0" fontId="0" fillId="0" borderId="0" xfId="0" applyBorder="1">
      <alignment vertical="center"/>
    </xf>
    <xf numFmtId="0" fontId="0" fillId="0" borderId="13" xfId="0" applyFill="1" applyBorder="1" applyProtection="1">
      <alignment vertical="center"/>
      <protection locked="0"/>
    </xf>
    <xf numFmtId="0" fontId="2" fillId="0" borderId="24" xfId="0" applyFont="1" applyBorder="1" applyAlignment="1" applyProtection="1">
      <alignment vertical="center" shrinkToFit="1"/>
    </xf>
    <xf numFmtId="0" fontId="2" fillId="0" borderId="25" xfId="0" applyFont="1" applyBorder="1" applyAlignment="1" applyProtection="1">
      <alignment vertical="center" shrinkToFit="1"/>
    </xf>
    <xf numFmtId="0" fontId="16" fillId="0" borderId="19" xfId="0" applyFont="1" applyFill="1" applyBorder="1" applyAlignment="1" applyProtection="1">
      <alignment horizontal="center" vertical="center"/>
    </xf>
    <xf numFmtId="0" fontId="16" fillId="0" borderId="21" xfId="0" applyFont="1" applyFill="1" applyBorder="1" applyAlignment="1" applyProtection="1">
      <alignment horizontal="center" vertical="center"/>
    </xf>
    <xf numFmtId="0" fontId="26" fillId="0" borderId="0" xfId="0" applyFont="1" applyFill="1" applyBorder="1" applyProtection="1">
      <alignment vertical="center"/>
    </xf>
    <xf numFmtId="0" fontId="25" fillId="0" borderId="0" xfId="0" applyFont="1">
      <alignment vertical="center"/>
    </xf>
    <xf numFmtId="0" fontId="26" fillId="0" borderId="0" xfId="0" applyFont="1" applyBorder="1">
      <alignment vertical="center"/>
    </xf>
    <xf numFmtId="0" fontId="30" fillId="3" borderId="0" xfId="0" applyFont="1" applyFill="1" applyProtection="1">
      <alignment vertical="center"/>
    </xf>
    <xf numFmtId="38" fontId="31" fillId="7" borderId="1" xfId="1" applyFont="1" applyFill="1" applyBorder="1" applyAlignment="1">
      <alignment horizontal="center" vertical="center"/>
    </xf>
    <xf numFmtId="38" fontId="31" fillId="7" borderId="0" xfId="1" applyFont="1" applyFill="1" applyBorder="1" applyAlignment="1">
      <alignment horizontal="center" vertical="center"/>
    </xf>
    <xf numFmtId="0" fontId="26" fillId="0" borderId="0" xfId="0" applyFont="1" applyFill="1" applyBorder="1" applyAlignment="1" applyProtection="1">
      <alignment vertical="center"/>
      <protection locked="0"/>
    </xf>
    <xf numFmtId="0" fontId="0" fillId="3" borderId="0" xfId="0" applyFill="1" applyProtection="1">
      <alignment vertical="center"/>
    </xf>
    <xf numFmtId="177" fontId="28" fillId="3" borderId="0" xfId="0" applyNumberFormat="1" applyFont="1" applyFill="1" applyBorder="1" applyAlignment="1" applyProtection="1">
      <alignment horizontal="center" vertical="center"/>
    </xf>
    <xf numFmtId="49" fontId="0" fillId="0" borderId="0" xfId="0" applyNumberFormat="1">
      <alignment vertical="center"/>
    </xf>
    <xf numFmtId="176" fontId="0" fillId="8" borderId="1" xfId="0" applyNumberFormat="1" applyFill="1" applyBorder="1">
      <alignment vertical="center"/>
    </xf>
    <xf numFmtId="49" fontId="0" fillId="9" borderId="1" xfId="0" applyNumberFormat="1" applyFill="1" applyBorder="1">
      <alignment vertical="center"/>
    </xf>
    <xf numFmtId="178" fontId="0" fillId="9" borderId="1" xfId="0" applyNumberFormat="1" applyFill="1" applyBorder="1">
      <alignment vertical="center"/>
    </xf>
    <xf numFmtId="178" fontId="0" fillId="10" borderId="5" xfId="0" applyNumberFormat="1" applyFill="1" applyBorder="1">
      <alignment vertical="center"/>
    </xf>
    <xf numFmtId="178" fontId="0" fillId="0" borderId="1" xfId="0" applyNumberFormat="1" applyBorder="1">
      <alignment vertical="center"/>
    </xf>
    <xf numFmtId="178" fontId="0" fillId="0" borderId="5" xfId="0" applyNumberFormat="1" applyBorder="1">
      <alignment vertical="center"/>
    </xf>
    <xf numFmtId="49" fontId="0" fillId="10" borderId="1" xfId="0" applyNumberFormat="1" applyFill="1" applyBorder="1">
      <alignment vertical="center"/>
    </xf>
    <xf numFmtId="178" fontId="0" fillId="10" borderId="1" xfId="0" applyNumberFormat="1" applyFill="1" applyBorder="1">
      <alignment vertical="center"/>
    </xf>
    <xf numFmtId="178" fontId="0" fillId="11" borderId="1" xfId="0" applyNumberFormat="1" applyFill="1" applyBorder="1">
      <alignment vertical="center"/>
    </xf>
    <xf numFmtId="178" fontId="26" fillId="0" borderId="1" xfId="0" applyNumberFormat="1" applyFont="1" applyFill="1" applyBorder="1">
      <alignment vertical="center"/>
    </xf>
    <xf numFmtId="176" fontId="0" fillId="0" borderId="0" xfId="0" applyNumberFormat="1" applyBorder="1">
      <alignment vertical="center"/>
    </xf>
    <xf numFmtId="0" fontId="0" fillId="13" borderId="1" xfId="0" applyFill="1" applyBorder="1">
      <alignment vertical="center"/>
    </xf>
    <xf numFmtId="38" fontId="31" fillId="0" borderId="1" xfId="1" applyFont="1" applyFill="1" applyBorder="1" applyAlignment="1">
      <alignment horizontal="center" vertical="center"/>
    </xf>
    <xf numFmtId="0" fontId="0" fillId="15" borderId="1" xfId="0" applyFill="1" applyBorder="1" applyAlignment="1">
      <alignment vertical="center" wrapText="1"/>
    </xf>
    <xf numFmtId="0" fontId="0" fillId="4" borderId="12" xfId="0" applyFill="1" applyBorder="1" applyAlignment="1">
      <alignment vertical="center" wrapText="1"/>
    </xf>
    <xf numFmtId="0" fontId="0" fillId="0" borderId="0" xfId="0" applyAlignment="1">
      <alignment vertical="center" wrapText="1"/>
    </xf>
    <xf numFmtId="177" fontId="14" fillId="3" borderId="1" xfId="0" applyNumberFormat="1" applyFont="1" applyFill="1" applyBorder="1" applyAlignment="1" applyProtection="1">
      <alignment horizontal="right" vertical="center"/>
    </xf>
    <xf numFmtId="0" fontId="27" fillId="3" borderId="0" xfId="0" applyFont="1" applyFill="1" applyProtection="1">
      <alignment vertical="center"/>
      <protection hidden="1"/>
    </xf>
    <xf numFmtId="0" fontId="0" fillId="3" borderId="0" xfId="0" applyFill="1" applyProtection="1">
      <alignment vertical="center"/>
      <protection hidden="1"/>
    </xf>
    <xf numFmtId="38" fontId="31" fillId="7" borderId="1" xfId="1" applyFont="1" applyFill="1" applyBorder="1" applyAlignment="1" applyProtection="1">
      <alignment horizontal="center" vertical="center"/>
      <protection hidden="1"/>
    </xf>
    <xf numFmtId="38" fontId="31" fillId="7" borderId="0" xfId="1" applyFont="1" applyFill="1" applyBorder="1" applyAlignment="1" applyProtection="1">
      <alignment horizontal="center" vertical="center"/>
      <protection hidden="1"/>
    </xf>
    <xf numFmtId="177" fontId="28" fillId="3" borderId="0" xfId="0" applyNumberFormat="1" applyFont="1" applyFill="1" applyBorder="1" applyAlignment="1" applyProtection="1">
      <alignment horizontal="center" vertical="center"/>
      <protection hidden="1"/>
    </xf>
    <xf numFmtId="0" fontId="0" fillId="0" borderId="0" xfId="0" applyProtection="1">
      <alignment vertical="center"/>
      <protection hidden="1"/>
    </xf>
    <xf numFmtId="177" fontId="14" fillId="0" borderId="0" xfId="0" applyNumberFormat="1" applyFont="1" applyBorder="1" applyAlignment="1" applyProtection="1">
      <alignment horizontal="right" vertical="top"/>
      <protection hidden="1"/>
    </xf>
    <xf numFmtId="0" fontId="30" fillId="3" borderId="0" xfId="0" applyFont="1" applyFill="1" applyProtection="1">
      <alignment vertical="center"/>
      <protection hidden="1"/>
    </xf>
    <xf numFmtId="0" fontId="0" fillId="0" borderId="1" xfId="0" applyFill="1" applyBorder="1" applyAlignment="1">
      <alignment horizontal="center" vertical="center"/>
    </xf>
    <xf numFmtId="0" fontId="0" fillId="9" borderId="0" xfId="0" applyFill="1">
      <alignment vertical="center"/>
    </xf>
    <xf numFmtId="0" fontId="0" fillId="15" borderId="1" xfId="0" applyFill="1" applyBorder="1">
      <alignment vertical="center"/>
    </xf>
    <xf numFmtId="180" fontId="0" fillId="15" borderId="1" xfId="0" applyNumberFormat="1" applyFill="1" applyBorder="1">
      <alignment vertical="center"/>
    </xf>
    <xf numFmtId="178" fontId="0" fillId="6" borderId="1" xfId="0" applyNumberFormat="1" applyFill="1" applyBorder="1">
      <alignment vertical="center"/>
    </xf>
    <xf numFmtId="0" fontId="12" fillId="0" borderId="1" xfId="0" applyFont="1" applyBorder="1">
      <alignment vertical="center"/>
    </xf>
    <xf numFmtId="0" fontId="0" fillId="0" borderId="5" xfId="0" applyBorder="1">
      <alignment vertical="center"/>
    </xf>
    <xf numFmtId="0" fontId="0" fillId="0" borderId="26" xfId="0" applyBorder="1">
      <alignment vertical="center"/>
    </xf>
    <xf numFmtId="0" fontId="0" fillId="0" borderId="27" xfId="0" applyBorder="1">
      <alignment vertical="center"/>
    </xf>
    <xf numFmtId="0" fontId="0" fillId="0" borderId="28" xfId="0" applyBorder="1">
      <alignment vertical="center"/>
    </xf>
    <xf numFmtId="0" fontId="0" fillId="0" borderId="29" xfId="0" applyBorder="1">
      <alignment vertical="center"/>
    </xf>
    <xf numFmtId="49" fontId="0" fillId="0" borderId="0" xfId="0" applyNumberFormat="1" applyBorder="1">
      <alignment vertical="center"/>
    </xf>
    <xf numFmtId="0" fontId="0" fillId="0" borderId="0" xfId="0" applyNumberFormat="1" applyBorder="1">
      <alignment vertical="center"/>
    </xf>
    <xf numFmtId="178" fontId="0" fillId="0" borderId="0" xfId="0" applyNumberFormat="1" applyBorder="1">
      <alignment vertical="center"/>
    </xf>
    <xf numFmtId="0" fontId="0" fillId="0" borderId="30" xfId="0" applyBorder="1">
      <alignment vertical="center"/>
    </xf>
    <xf numFmtId="178" fontId="32" fillId="0" borderId="0" xfId="0" applyNumberFormat="1" applyFont="1" applyBorder="1">
      <alignment vertical="center"/>
    </xf>
    <xf numFmtId="0" fontId="33" fillId="0" borderId="0" xfId="0" applyFont="1" applyBorder="1">
      <alignment vertical="center"/>
    </xf>
    <xf numFmtId="179" fontId="0" fillId="0" borderId="0" xfId="0" applyNumberFormat="1" applyBorder="1">
      <alignment vertical="center"/>
    </xf>
    <xf numFmtId="0" fontId="0" fillId="0" borderId="31" xfId="0" applyBorder="1">
      <alignment vertical="center"/>
    </xf>
    <xf numFmtId="49" fontId="0" fillId="0" borderId="32" xfId="0" applyNumberFormat="1" applyBorder="1">
      <alignment vertical="center"/>
    </xf>
    <xf numFmtId="178" fontId="0" fillId="0" borderId="32" xfId="0" applyNumberFormat="1" applyBorder="1">
      <alignment vertical="center"/>
    </xf>
    <xf numFmtId="0" fontId="0" fillId="0" borderId="33" xfId="0" applyBorder="1">
      <alignment vertical="center"/>
    </xf>
    <xf numFmtId="49" fontId="0" fillId="0" borderId="27" xfId="0" applyNumberFormat="1" applyBorder="1">
      <alignment vertical="center"/>
    </xf>
    <xf numFmtId="178" fontId="0" fillId="0" borderId="27" xfId="0" applyNumberFormat="1" applyBorder="1">
      <alignment vertical="center"/>
    </xf>
    <xf numFmtId="49" fontId="0" fillId="0" borderId="28" xfId="0" applyNumberFormat="1" applyBorder="1">
      <alignment vertical="center"/>
    </xf>
    <xf numFmtId="0" fontId="25" fillId="0" borderId="0" xfId="0" applyFont="1" applyBorder="1">
      <alignment vertical="center"/>
    </xf>
    <xf numFmtId="0" fontId="30" fillId="14" borderId="34" xfId="0" applyFont="1" applyFill="1" applyBorder="1" applyProtection="1">
      <alignment vertical="center"/>
    </xf>
    <xf numFmtId="0" fontId="0" fillId="0" borderId="0" xfId="0" applyFill="1" applyBorder="1">
      <alignment vertical="center"/>
    </xf>
    <xf numFmtId="0" fontId="0" fillId="0" borderId="32" xfId="0" applyBorder="1">
      <alignment vertical="center"/>
    </xf>
    <xf numFmtId="49" fontId="34" fillId="0" borderId="0" xfId="0" applyNumberFormat="1" applyFont="1" applyBorder="1">
      <alignment vertical="center"/>
    </xf>
    <xf numFmtId="49" fontId="34" fillId="0" borderId="29" xfId="0" applyNumberFormat="1" applyFont="1" applyBorder="1">
      <alignment vertical="center"/>
    </xf>
    <xf numFmtId="49" fontId="0" fillId="0" borderId="30" xfId="0" applyNumberFormat="1" applyBorder="1">
      <alignment vertical="center"/>
    </xf>
    <xf numFmtId="179" fontId="0" fillId="0" borderId="1" xfId="0" applyNumberFormat="1" applyBorder="1">
      <alignment vertical="center"/>
    </xf>
    <xf numFmtId="176" fontId="0" fillId="0" borderId="1" xfId="0" applyNumberFormat="1" applyBorder="1">
      <alignment vertical="center"/>
    </xf>
    <xf numFmtId="0" fontId="0" fillId="0" borderId="0" xfId="0" applyBorder="1" applyAlignment="1">
      <alignment horizontal="right" vertical="center"/>
    </xf>
    <xf numFmtId="0" fontId="25" fillId="0" borderId="0" xfId="0" applyFont="1" applyAlignment="1">
      <alignment horizontal="center" vertical="center"/>
    </xf>
    <xf numFmtId="177" fontId="14" fillId="3" borderId="0" xfId="0" applyNumberFormat="1" applyFont="1" applyFill="1" applyBorder="1" applyAlignment="1" applyProtection="1">
      <alignment horizontal="right" vertical="center"/>
      <protection hidden="1"/>
    </xf>
    <xf numFmtId="0" fontId="0" fillId="0" borderId="0" xfId="0" applyBorder="1" applyProtection="1">
      <alignment vertical="center"/>
      <protection hidden="1"/>
    </xf>
    <xf numFmtId="49" fontId="0" fillId="0" borderId="0" xfId="0" applyNumberFormat="1" applyBorder="1" applyAlignment="1">
      <alignment horizontal="center" vertical="center"/>
    </xf>
    <xf numFmtId="178" fontId="0" fillId="9" borderId="5" xfId="0" applyNumberFormat="1" applyFill="1" applyBorder="1">
      <alignment vertical="center"/>
    </xf>
    <xf numFmtId="49" fontId="0" fillId="11" borderId="5" xfId="0" applyNumberFormat="1" applyFill="1" applyBorder="1">
      <alignment vertical="center"/>
    </xf>
    <xf numFmtId="178" fontId="0" fillId="11" borderId="3" xfId="0" applyNumberFormat="1" applyFill="1" applyBorder="1">
      <alignment vertical="center"/>
    </xf>
    <xf numFmtId="178" fontId="0" fillId="12" borderId="6" xfId="0" applyNumberFormat="1" applyFill="1" applyBorder="1">
      <alignment vertical="center"/>
    </xf>
    <xf numFmtId="181" fontId="0" fillId="0" borderId="1" xfId="0" applyNumberFormat="1" applyBorder="1">
      <alignment vertical="center"/>
    </xf>
    <xf numFmtId="181" fontId="26" fillId="0" borderId="1" xfId="0" applyNumberFormat="1" applyFont="1" applyFill="1" applyBorder="1">
      <alignment vertical="center"/>
    </xf>
    <xf numFmtId="181" fontId="0" fillId="0" borderId="5" xfId="0" applyNumberFormat="1" applyBorder="1">
      <alignment vertical="center"/>
    </xf>
    <xf numFmtId="181" fontId="0" fillId="12" borderId="1" xfId="0" applyNumberFormat="1" applyFill="1" applyBorder="1">
      <alignment vertical="center"/>
    </xf>
    <xf numFmtId="0" fontId="35" fillId="0" borderId="0" xfId="0" applyFont="1" applyFill="1" applyBorder="1" applyAlignment="1" applyProtection="1">
      <alignment vertical="center" wrapText="1"/>
    </xf>
    <xf numFmtId="0" fontId="0" fillId="10" borderId="0" xfId="0" applyFill="1" applyBorder="1">
      <alignment vertical="center"/>
    </xf>
    <xf numFmtId="49" fontId="26" fillId="0" borderId="29" xfId="0" applyNumberFormat="1" applyFont="1" applyBorder="1">
      <alignment vertical="center"/>
    </xf>
    <xf numFmtId="176" fontId="0" fillId="0" borderId="35" xfId="0" applyNumberFormat="1" applyFill="1" applyBorder="1">
      <alignment vertical="center"/>
    </xf>
    <xf numFmtId="176" fontId="0" fillId="0" borderId="1" xfId="0" applyNumberFormat="1" applyFill="1" applyBorder="1">
      <alignment vertical="center"/>
    </xf>
    <xf numFmtId="178" fontId="36" fillId="0" borderId="1" xfId="0" applyNumberFormat="1" applyFont="1" applyBorder="1">
      <alignment vertical="center"/>
    </xf>
    <xf numFmtId="181" fontId="36" fillId="0" borderId="1" xfId="0" applyNumberFormat="1" applyFont="1" applyBorder="1">
      <alignment vertical="center"/>
    </xf>
    <xf numFmtId="0" fontId="0" fillId="0" borderId="13" xfId="0" applyBorder="1" applyAlignment="1">
      <alignment horizontal="center" vertical="center"/>
    </xf>
    <xf numFmtId="0" fontId="15" fillId="0" borderId="0" xfId="0" applyFont="1" applyAlignment="1" applyProtection="1">
      <alignment horizontal="left" vertical="center" shrinkToFit="1"/>
    </xf>
    <xf numFmtId="182" fontId="31" fillId="7" borderId="0" xfId="1" applyNumberFormat="1" applyFont="1" applyFill="1" applyBorder="1" applyAlignment="1">
      <alignment horizontal="center" vertical="center"/>
    </xf>
    <xf numFmtId="0" fontId="37" fillId="0" borderId="0" xfId="0" applyFont="1" applyAlignment="1" applyProtection="1">
      <alignment horizontal="center" vertical="center"/>
    </xf>
    <xf numFmtId="0" fontId="37" fillId="0" borderId="0" xfId="0" applyFont="1" applyAlignment="1" applyProtection="1">
      <alignment horizontal="left" vertical="center"/>
      <protection hidden="1"/>
    </xf>
    <xf numFmtId="0" fontId="37" fillId="0" borderId="0" xfId="0" applyFont="1" applyAlignment="1" applyProtection="1">
      <alignment horizontal="center" vertical="center"/>
      <protection hidden="1"/>
    </xf>
    <xf numFmtId="0" fontId="34" fillId="0" borderId="0" xfId="0" applyFont="1" applyBorder="1">
      <alignment vertical="center"/>
    </xf>
    <xf numFmtId="0" fontId="34" fillId="0" borderId="26" xfId="0" applyFont="1" applyBorder="1">
      <alignment vertical="center"/>
    </xf>
    <xf numFmtId="0" fontId="34" fillId="0" borderId="27" xfId="0" applyFont="1" applyBorder="1">
      <alignment vertical="center"/>
    </xf>
    <xf numFmtId="0" fontId="34" fillId="0" borderId="28" xfId="0" applyFont="1" applyBorder="1">
      <alignment vertical="center"/>
    </xf>
    <xf numFmtId="0" fontId="18" fillId="0" borderId="29" xfId="0" applyFont="1" applyBorder="1">
      <alignment vertical="center"/>
    </xf>
    <xf numFmtId="0" fontId="34" fillId="0" borderId="30" xfId="0" applyFont="1" applyBorder="1">
      <alignment vertical="center"/>
    </xf>
    <xf numFmtId="0" fontId="34" fillId="0" borderId="29" xfId="0" applyFont="1" applyBorder="1">
      <alignment vertical="center"/>
    </xf>
    <xf numFmtId="0" fontId="34" fillId="0" borderId="31" xfId="0" applyFont="1" applyBorder="1">
      <alignment vertical="center"/>
    </xf>
    <xf numFmtId="0" fontId="34" fillId="0" borderId="32" xfId="0" applyFont="1" applyBorder="1">
      <alignment vertical="center"/>
    </xf>
    <xf numFmtId="0" fontId="34" fillId="0" borderId="33" xfId="0" applyFont="1" applyBorder="1">
      <alignment vertical="center"/>
    </xf>
    <xf numFmtId="0" fontId="26" fillId="0" borderId="29" xfId="0" applyFont="1" applyBorder="1">
      <alignment vertical="center"/>
    </xf>
    <xf numFmtId="178" fontId="0" fillId="12" borderId="1" xfId="0" applyNumberFormat="1" applyFill="1" applyBorder="1">
      <alignment vertical="center"/>
    </xf>
    <xf numFmtId="0" fontId="37" fillId="0" borderId="0" xfId="0" applyFont="1" applyAlignment="1" applyProtection="1">
      <alignment horizontal="left" vertical="center"/>
    </xf>
    <xf numFmtId="0" fontId="15" fillId="0" borderId="0" xfId="0" applyFont="1" applyAlignment="1" applyProtection="1">
      <alignment vertical="center"/>
    </xf>
    <xf numFmtId="0" fontId="21" fillId="0" borderId="0" xfId="0" applyFont="1" applyAlignment="1" applyProtection="1">
      <alignment horizontal="left" vertical="center" wrapText="1" shrinkToFit="1"/>
    </xf>
    <xf numFmtId="0" fontId="15" fillId="0" borderId="0" xfId="0" applyFont="1" applyAlignment="1" applyProtection="1">
      <alignment vertical="center" wrapText="1" shrinkToFit="1"/>
    </xf>
    <xf numFmtId="0" fontId="16" fillId="0" borderId="5" xfId="0" applyFont="1" applyFill="1" applyBorder="1" applyAlignment="1" applyProtection="1">
      <alignment horizontal="center" vertical="center"/>
    </xf>
    <xf numFmtId="0" fontId="16" fillId="0" borderId="7" xfId="0" applyFont="1" applyFill="1" applyBorder="1" applyAlignment="1" applyProtection="1">
      <alignment horizontal="center" vertical="center"/>
    </xf>
    <xf numFmtId="0" fontId="0" fillId="16" borderId="1" xfId="0" applyFill="1" applyBorder="1" applyAlignment="1">
      <alignment horizontal="center" vertical="center"/>
    </xf>
    <xf numFmtId="0" fontId="0" fillId="17" borderId="1" xfId="0" applyFill="1" applyBorder="1" applyAlignment="1">
      <alignment vertical="center" wrapText="1"/>
    </xf>
    <xf numFmtId="0" fontId="0" fillId="16" borderId="0" xfId="0" applyFill="1" applyBorder="1">
      <alignment vertical="center"/>
    </xf>
    <xf numFmtId="0" fontId="39" fillId="0" borderId="29" xfId="0" applyFont="1" applyBorder="1">
      <alignment vertical="center"/>
    </xf>
    <xf numFmtId="0" fontId="0" fillId="0" borderId="9" xfId="0" applyBorder="1">
      <alignment vertical="center"/>
    </xf>
    <xf numFmtId="176" fontId="0" fillId="16" borderId="1" xfId="0" applyNumberFormat="1" applyFill="1" applyBorder="1">
      <alignment vertical="center"/>
    </xf>
    <xf numFmtId="178" fontId="0" fillId="11" borderId="36" xfId="0" applyNumberFormat="1" applyFill="1" applyBorder="1">
      <alignment vertical="center"/>
    </xf>
    <xf numFmtId="178" fontId="0" fillId="10" borderId="1" xfId="0" applyNumberFormat="1" applyFill="1" applyBorder="1" applyAlignment="1">
      <alignment vertical="center" wrapText="1"/>
    </xf>
    <xf numFmtId="0" fontId="35" fillId="10" borderId="0" xfId="0" applyFont="1" applyFill="1" applyBorder="1" applyAlignment="1" applyProtection="1">
      <alignment horizontal="left" vertical="center" wrapText="1"/>
    </xf>
    <xf numFmtId="0" fontId="35" fillId="0" borderId="0" xfId="0" applyFont="1" applyFill="1" applyBorder="1" applyAlignment="1" applyProtection="1">
      <alignment horizontal="left" vertical="center" wrapText="1"/>
    </xf>
    <xf numFmtId="0" fontId="16" fillId="5" borderId="1" xfId="0" applyFont="1" applyFill="1" applyBorder="1" applyAlignment="1" applyProtection="1">
      <alignment horizontal="center" vertical="center"/>
    </xf>
    <xf numFmtId="0" fontId="5" fillId="0" borderId="7" xfId="0" applyFont="1" applyBorder="1" applyAlignment="1" applyProtection="1">
      <alignment horizontal="center" vertical="center"/>
    </xf>
    <xf numFmtId="0" fontId="5" fillId="0" borderId="1" xfId="0" applyFont="1" applyBorder="1" applyAlignment="1" applyProtection="1">
      <alignment horizontal="center" vertical="center"/>
    </xf>
    <xf numFmtId="0" fontId="16" fillId="5" borderId="1" xfId="0" applyFont="1" applyFill="1" applyBorder="1" applyAlignment="1" applyProtection="1">
      <alignment horizontal="center" vertical="center" wrapText="1" shrinkToFit="1"/>
    </xf>
    <xf numFmtId="0" fontId="5" fillId="0" borderId="1" xfId="0" applyFont="1" applyBorder="1" applyAlignment="1" applyProtection="1">
      <alignment horizontal="left" vertical="center" wrapText="1" shrinkToFit="1"/>
    </xf>
    <xf numFmtId="0" fontId="5" fillId="0" borderId="6" xfId="0" applyFont="1" applyFill="1" applyBorder="1" applyAlignment="1" applyProtection="1">
      <alignment horizontal="center" vertical="center"/>
    </xf>
    <xf numFmtId="0" fontId="5" fillId="0" borderId="7" xfId="0" applyFont="1" applyFill="1" applyBorder="1" applyAlignment="1" applyProtection="1">
      <alignment horizontal="center" vertical="center"/>
    </xf>
    <xf numFmtId="0" fontId="16" fillId="0" borderId="5" xfId="0" applyFont="1" applyFill="1" applyBorder="1" applyAlignment="1" applyProtection="1">
      <alignment horizontal="left" vertical="center" wrapText="1" shrinkToFit="1"/>
    </xf>
    <xf numFmtId="0" fontId="16" fillId="0" borderId="6" xfId="0" applyFont="1" applyFill="1" applyBorder="1" applyAlignment="1" applyProtection="1">
      <alignment horizontal="left" vertical="center" wrapText="1" shrinkToFit="1"/>
    </xf>
    <xf numFmtId="0" fontId="16" fillId="0" borderId="7" xfId="0" applyFont="1" applyFill="1" applyBorder="1" applyAlignment="1" applyProtection="1">
      <alignment horizontal="left" vertical="center" wrapText="1" shrinkToFit="1"/>
    </xf>
    <xf numFmtId="0" fontId="7" fillId="0" borderId="0" xfId="0" applyFont="1" applyAlignment="1" applyProtection="1">
      <alignment horizontal="left" vertical="center"/>
    </xf>
    <xf numFmtId="0" fontId="0" fillId="0" borderId="0" xfId="0" applyAlignment="1" applyProtection="1">
      <alignment horizontal="left" vertical="center" wrapText="1"/>
    </xf>
    <xf numFmtId="0" fontId="4" fillId="5" borderId="1" xfId="0" applyFont="1" applyFill="1" applyBorder="1" applyAlignment="1">
      <alignment vertical="center" wrapText="1"/>
    </xf>
    <xf numFmtId="0" fontId="0" fillId="5" borderId="1" xfId="0" applyFill="1" applyBorder="1" applyAlignment="1">
      <alignment vertical="center" wrapText="1"/>
    </xf>
    <xf numFmtId="177" fontId="6" fillId="0" borderId="5" xfId="0" applyNumberFormat="1" applyFont="1" applyBorder="1" applyAlignment="1" applyProtection="1">
      <alignment horizontal="right" vertical="top" wrapText="1"/>
      <protection locked="0"/>
    </xf>
    <xf numFmtId="177" fontId="6" fillId="0" borderId="6" xfId="0" applyNumberFormat="1" applyFont="1" applyBorder="1" applyAlignment="1" applyProtection="1">
      <alignment horizontal="right" vertical="top" wrapText="1"/>
      <protection locked="0"/>
    </xf>
    <xf numFmtId="177" fontId="6" fillId="0" borderId="7" xfId="0" applyNumberFormat="1" applyFont="1" applyBorder="1" applyAlignment="1" applyProtection="1">
      <alignment horizontal="right" vertical="top" wrapText="1"/>
      <protection locked="0"/>
    </xf>
    <xf numFmtId="0" fontId="6" fillId="0" borderId="5" xfId="0" applyFont="1" applyBorder="1" applyAlignment="1" applyProtection="1">
      <alignment horizontal="left" vertical="top" wrapText="1"/>
      <protection locked="0"/>
    </xf>
    <xf numFmtId="0" fontId="6" fillId="0" borderId="6" xfId="0" applyFont="1" applyBorder="1" applyAlignment="1" applyProtection="1">
      <alignment horizontal="left" vertical="top" wrapText="1"/>
      <protection locked="0"/>
    </xf>
    <xf numFmtId="0" fontId="6" fillId="0" borderId="7" xfId="0" applyFont="1" applyBorder="1" applyAlignment="1" applyProtection="1">
      <alignment horizontal="left" vertical="top" wrapText="1"/>
      <protection locked="0"/>
    </xf>
    <xf numFmtId="177" fontId="6" fillId="0" borderId="5" xfId="0" applyNumberFormat="1" applyFont="1" applyBorder="1" applyAlignment="1" applyProtection="1">
      <alignment horizontal="right" vertical="top" wrapText="1"/>
    </xf>
    <xf numFmtId="177" fontId="6" fillId="0" borderId="6" xfId="0" applyNumberFormat="1" applyFont="1" applyBorder="1" applyAlignment="1" applyProtection="1">
      <alignment horizontal="right" vertical="top" wrapText="1"/>
    </xf>
    <xf numFmtId="177" fontId="6" fillId="0" borderId="7" xfId="0" applyNumberFormat="1" applyFont="1" applyBorder="1" applyAlignment="1" applyProtection="1">
      <alignment horizontal="right" vertical="top" wrapText="1"/>
    </xf>
    <xf numFmtId="0" fontId="8" fillId="0" borderId="14" xfId="0" applyFont="1" applyBorder="1" applyAlignment="1">
      <alignment horizontal="center" vertical="top" wrapText="1"/>
    </xf>
    <xf numFmtId="0" fontId="8" fillId="0" borderId="15" xfId="0" applyFont="1" applyBorder="1" applyAlignment="1">
      <alignment horizontal="center" vertical="top" wrapText="1"/>
    </xf>
    <xf numFmtId="0" fontId="8" fillId="0" borderId="16" xfId="0" applyFont="1" applyBorder="1" applyAlignment="1">
      <alignment horizontal="center" vertical="top" wrapText="1"/>
    </xf>
    <xf numFmtId="0" fontId="2" fillId="0" borderId="6" xfId="0" applyFont="1" applyBorder="1" applyAlignment="1" applyProtection="1">
      <alignment horizontal="center" vertical="center" shrinkToFit="1"/>
      <protection locked="0"/>
    </xf>
    <xf numFmtId="0" fontId="16" fillId="5" borderId="1" xfId="0" applyFont="1" applyFill="1" applyBorder="1" applyAlignment="1" applyProtection="1">
      <alignment horizontal="center" vertical="center" wrapText="1"/>
    </xf>
    <xf numFmtId="0" fontId="16" fillId="5" borderId="17" xfId="0" applyFont="1" applyFill="1" applyBorder="1" applyAlignment="1" applyProtection="1">
      <alignment horizontal="center" vertical="center"/>
    </xf>
    <xf numFmtId="0" fontId="5" fillId="0" borderId="5" xfId="0" applyFont="1" applyBorder="1" applyAlignment="1" applyProtection="1">
      <alignment horizontal="center" vertical="center"/>
    </xf>
    <xf numFmtId="0" fontId="2" fillId="0" borderId="6" xfId="0" applyFont="1" applyFill="1" applyBorder="1" applyAlignment="1" applyProtection="1">
      <alignment horizontal="center" vertical="center" shrinkToFit="1"/>
      <protection locked="0"/>
    </xf>
    <xf numFmtId="0" fontId="5" fillId="0" borderId="5" xfId="0" applyFont="1" applyFill="1" applyBorder="1" applyAlignment="1" applyProtection="1">
      <alignment horizontal="left" vertical="center" wrapText="1" shrinkToFit="1"/>
    </xf>
    <xf numFmtId="0" fontId="5" fillId="0" borderId="6" xfId="0" applyFont="1" applyFill="1" applyBorder="1" applyAlignment="1" applyProtection="1">
      <alignment horizontal="left" vertical="center" wrapText="1" shrinkToFit="1"/>
    </xf>
    <xf numFmtId="0" fontId="5" fillId="0" borderId="7" xfId="0" applyFont="1" applyFill="1" applyBorder="1" applyAlignment="1" applyProtection="1">
      <alignment horizontal="left" vertical="center" wrapText="1" shrinkToFit="1"/>
    </xf>
    <xf numFmtId="0" fontId="13" fillId="0" borderId="1" xfId="0" applyFont="1" applyBorder="1" applyAlignment="1" applyProtection="1">
      <alignment horizontal="left" vertical="top" wrapText="1"/>
      <protection locked="0"/>
    </xf>
    <xf numFmtId="177" fontId="6" fillId="0" borderId="5" xfId="0" applyNumberFormat="1" applyFont="1" applyBorder="1" applyAlignment="1">
      <alignment horizontal="right" vertical="top" wrapText="1"/>
    </xf>
    <xf numFmtId="177" fontId="6" fillId="0" borderId="6" xfId="0" applyNumberFormat="1" applyFont="1" applyBorder="1" applyAlignment="1">
      <alignment horizontal="right" vertical="top" wrapText="1"/>
    </xf>
    <xf numFmtId="177" fontId="6" fillId="0" borderId="7" xfId="0" applyNumberFormat="1" applyFont="1" applyBorder="1" applyAlignment="1">
      <alignment horizontal="right" vertical="top" wrapText="1"/>
    </xf>
    <xf numFmtId="176" fontId="6" fillId="0" borderId="5" xfId="0" applyNumberFormat="1" applyFont="1" applyBorder="1" applyAlignment="1" applyProtection="1">
      <alignment horizontal="right" vertical="top" wrapText="1"/>
      <protection locked="0"/>
    </xf>
    <xf numFmtId="176" fontId="6" fillId="0" borderId="6" xfId="0" applyNumberFormat="1" applyFont="1" applyBorder="1" applyAlignment="1" applyProtection="1">
      <alignment horizontal="right" vertical="top" wrapText="1"/>
      <protection locked="0"/>
    </xf>
    <xf numFmtId="176" fontId="6" fillId="0" borderId="7" xfId="0" applyNumberFormat="1" applyFont="1" applyBorder="1" applyAlignment="1" applyProtection="1">
      <alignment horizontal="right" vertical="top" wrapText="1"/>
      <protection locked="0"/>
    </xf>
    <xf numFmtId="0" fontId="6" fillId="2" borderId="5" xfId="0" applyFont="1" applyFill="1" applyBorder="1" applyAlignment="1" applyProtection="1">
      <alignment horizontal="left" vertical="top" wrapText="1"/>
      <protection locked="0"/>
    </xf>
    <xf numFmtId="0" fontId="6" fillId="2" borderId="6" xfId="0" applyFont="1" applyFill="1" applyBorder="1" applyAlignment="1" applyProtection="1">
      <alignment horizontal="left" vertical="top" wrapText="1"/>
      <protection locked="0"/>
    </xf>
    <xf numFmtId="0" fontId="6" fillId="2" borderId="7" xfId="0" applyFont="1" applyFill="1" applyBorder="1" applyAlignment="1" applyProtection="1">
      <alignment horizontal="left" vertical="top" wrapText="1"/>
      <protection locked="0"/>
    </xf>
    <xf numFmtId="3" fontId="6" fillId="2" borderId="5" xfId="0" applyNumberFormat="1" applyFont="1" applyFill="1" applyBorder="1" applyAlignment="1" applyProtection="1">
      <alignment horizontal="left" vertical="top" wrapText="1"/>
      <protection locked="0"/>
    </xf>
    <xf numFmtId="3" fontId="6" fillId="2" borderId="6" xfId="0" applyNumberFormat="1" applyFont="1" applyFill="1" applyBorder="1" applyAlignment="1" applyProtection="1">
      <alignment horizontal="left" vertical="top" wrapText="1"/>
      <protection locked="0"/>
    </xf>
    <xf numFmtId="3" fontId="6" fillId="2" borderId="7" xfId="0" applyNumberFormat="1" applyFont="1" applyFill="1" applyBorder="1" applyAlignment="1" applyProtection="1">
      <alignment horizontal="left" vertical="top" wrapText="1"/>
      <protection locked="0"/>
    </xf>
    <xf numFmtId="177" fontId="6" fillId="0" borderId="5" xfId="0" applyNumberFormat="1" applyFont="1" applyFill="1" applyBorder="1" applyAlignment="1" applyProtection="1">
      <alignment horizontal="right" vertical="top" wrapText="1"/>
      <protection locked="0"/>
    </xf>
    <xf numFmtId="177" fontId="6" fillId="0" borderId="6" xfId="0" applyNumberFormat="1" applyFont="1" applyFill="1" applyBorder="1" applyAlignment="1" applyProtection="1">
      <alignment horizontal="right" vertical="top" wrapText="1"/>
      <protection locked="0"/>
    </xf>
    <xf numFmtId="177" fontId="6" fillId="0" borderId="7" xfId="0" applyNumberFormat="1" applyFont="1" applyFill="1" applyBorder="1" applyAlignment="1" applyProtection="1">
      <alignment horizontal="right" vertical="top" wrapText="1"/>
      <protection locked="0"/>
    </xf>
    <xf numFmtId="0" fontId="4" fillId="5" borderId="5" xfId="0" applyFont="1" applyFill="1" applyBorder="1" applyAlignment="1" applyProtection="1">
      <alignment horizontal="left" vertical="center" wrapText="1"/>
    </xf>
    <xf numFmtId="0" fontId="4" fillId="5" borderId="6" xfId="0" applyFont="1" applyFill="1" applyBorder="1" applyAlignment="1" applyProtection="1">
      <alignment horizontal="left" vertical="center" wrapText="1"/>
    </xf>
    <xf numFmtId="0" fontId="4" fillId="5" borderId="7" xfId="0" applyFont="1" applyFill="1" applyBorder="1" applyAlignment="1" applyProtection="1">
      <alignment horizontal="left" vertical="center" wrapText="1"/>
    </xf>
    <xf numFmtId="177" fontId="6" fillId="6" borderId="5" xfId="0" applyNumberFormat="1" applyFont="1" applyFill="1" applyBorder="1" applyAlignment="1" applyProtection="1">
      <alignment horizontal="right" vertical="center" wrapText="1"/>
    </xf>
    <xf numFmtId="177" fontId="6" fillId="6" borderId="6" xfId="0" applyNumberFormat="1" applyFont="1" applyFill="1" applyBorder="1" applyAlignment="1" applyProtection="1">
      <alignment horizontal="right" vertical="center" wrapText="1"/>
    </xf>
    <xf numFmtId="177" fontId="6" fillId="6" borderId="7" xfId="0" applyNumberFormat="1" applyFont="1" applyFill="1" applyBorder="1" applyAlignment="1" applyProtection="1">
      <alignment horizontal="right" vertical="center" wrapText="1"/>
    </xf>
    <xf numFmtId="0" fontId="7" fillId="0" borderId="0" xfId="0" applyFont="1" applyAlignment="1" applyProtection="1">
      <alignment vertical="center"/>
    </xf>
    <xf numFmtId="0" fontId="0" fillId="0" borderId="2" xfId="0" applyBorder="1" applyAlignment="1">
      <alignment horizontal="center" vertical="top" wrapText="1"/>
    </xf>
    <xf numFmtId="0" fontId="4" fillId="5" borderId="1" xfId="0" applyFont="1" applyFill="1" applyBorder="1" applyAlignment="1">
      <alignment vertical="top" wrapText="1"/>
    </xf>
    <xf numFmtId="0" fontId="0" fillId="5" borderId="1" xfId="0" applyFill="1" applyBorder="1" applyAlignment="1">
      <alignment vertical="top" wrapText="1"/>
    </xf>
    <xf numFmtId="0" fontId="4" fillId="5" borderId="5" xfId="0" applyFont="1" applyFill="1" applyBorder="1" applyAlignment="1">
      <alignment horizontal="left" vertical="top" wrapText="1"/>
    </xf>
    <xf numFmtId="0" fontId="4" fillId="5" borderId="6" xfId="0" applyFont="1" applyFill="1" applyBorder="1" applyAlignment="1">
      <alignment horizontal="left" vertical="top" wrapText="1"/>
    </xf>
    <xf numFmtId="0" fontId="4" fillId="5" borderId="7" xfId="0" applyFont="1" applyFill="1" applyBorder="1" applyAlignment="1">
      <alignment horizontal="left" vertical="top" wrapText="1"/>
    </xf>
    <xf numFmtId="0" fontId="4" fillId="5" borderId="5" xfId="0" applyFont="1" applyFill="1" applyBorder="1" applyAlignment="1">
      <alignment horizontal="center" vertical="top" wrapText="1"/>
    </xf>
    <xf numFmtId="0" fontId="4" fillId="5" borderId="6" xfId="0" applyFont="1" applyFill="1" applyBorder="1" applyAlignment="1">
      <alignment horizontal="center" vertical="top" wrapText="1"/>
    </xf>
    <xf numFmtId="0" fontId="4" fillId="5" borderId="7" xfId="0" applyFont="1" applyFill="1" applyBorder="1" applyAlignment="1">
      <alignment horizontal="center" vertical="top" wrapText="1"/>
    </xf>
    <xf numFmtId="176" fontId="6" fillId="0" borderId="5" xfId="0" applyNumberFormat="1" applyFont="1" applyFill="1" applyBorder="1" applyAlignment="1" applyProtection="1">
      <alignment horizontal="right" vertical="center" wrapText="1"/>
      <protection locked="0"/>
    </xf>
    <xf numFmtId="176" fontId="6" fillId="0" borderId="6" xfId="0" applyNumberFormat="1" applyFont="1" applyFill="1" applyBorder="1" applyAlignment="1" applyProtection="1">
      <alignment horizontal="right" vertical="center" wrapText="1"/>
      <protection locked="0"/>
    </xf>
    <xf numFmtId="176" fontId="6" fillId="0" borderId="7" xfId="0" applyNumberFormat="1" applyFont="1" applyFill="1" applyBorder="1" applyAlignment="1" applyProtection="1">
      <alignment horizontal="right" vertical="center" wrapText="1"/>
      <protection locked="0"/>
    </xf>
    <xf numFmtId="176" fontId="6" fillId="5" borderId="5" xfId="0" applyNumberFormat="1" applyFont="1" applyFill="1" applyBorder="1" applyAlignment="1" applyProtection="1">
      <alignment horizontal="right" vertical="center" wrapText="1"/>
    </xf>
    <xf numFmtId="176" fontId="6" fillId="5" borderId="6" xfId="0" applyNumberFormat="1" applyFont="1" applyFill="1" applyBorder="1" applyAlignment="1" applyProtection="1">
      <alignment horizontal="right" vertical="center" wrapText="1"/>
    </xf>
    <xf numFmtId="176" fontId="6" fillId="5" borderId="7" xfId="0" applyNumberFormat="1" applyFont="1" applyFill="1" applyBorder="1" applyAlignment="1" applyProtection="1">
      <alignment horizontal="right" vertical="center" wrapText="1"/>
    </xf>
    <xf numFmtId="0" fontId="4" fillId="6" borderId="5" xfId="0" applyFont="1" applyFill="1" applyBorder="1" applyAlignment="1" applyProtection="1">
      <alignment horizontal="left" vertical="center" wrapText="1"/>
    </xf>
    <xf numFmtId="0" fontId="4" fillId="6" borderId="6" xfId="0" applyFont="1" applyFill="1" applyBorder="1" applyAlignment="1" applyProtection="1">
      <alignment horizontal="left" vertical="center" wrapText="1"/>
    </xf>
    <xf numFmtId="0" fontId="4" fillId="6" borderId="7" xfId="0" applyFont="1" applyFill="1" applyBorder="1" applyAlignment="1" applyProtection="1">
      <alignment horizontal="left" vertical="center" wrapText="1"/>
    </xf>
    <xf numFmtId="0" fontId="15" fillId="0" borderId="0" xfId="0" applyFont="1" applyAlignment="1" applyProtection="1">
      <alignment horizontal="left" vertical="center" wrapText="1"/>
    </xf>
    <xf numFmtId="0" fontId="20" fillId="0" borderId="0" xfId="0" applyFont="1" applyAlignment="1" applyProtection="1">
      <alignment horizontal="left" vertical="center" wrapText="1" shrinkToFit="1"/>
    </xf>
    <xf numFmtId="0" fontId="4" fillId="6" borderId="5" xfId="0" applyFont="1" applyFill="1" applyBorder="1" applyAlignment="1" applyProtection="1">
      <alignment horizontal="left" vertical="top" wrapText="1"/>
    </xf>
    <xf numFmtId="0" fontId="4" fillId="6" borderId="6" xfId="0" applyFont="1" applyFill="1" applyBorder="1" applyAlignment="1" applyProtection="1">
      <alignment horizontal="left" vertical="top" wrapText="1"/>
    </xf>
    <xf numFmtId="0" fontId="4" fillId="6" borderId="7" xfId="0" applyFont="1" applyFill="1" applyBorder="1" applyAlignment="1" applyProtection="1">
      <alignment horizontal="left" vertical="top" wrapText="1"/>
    </xf>
    <xf numFmtId="0" fontId="19" fillId="0" borderId="0" xfId="0" applyFont="1" applyAlignment="1" applyProtection="1">
      <alignment horizontal="left" vertical="center" shrinkToFit="1"/>
    </xf>
    <xf numFmtId="0" fontId="5" fillId="0" borderId="17" xfId="0" applyFont="1" applyBorder="1" applyAlignment="1" applyProtection="1">
      <alignment horizontal="center" vertical="center"/>
    </xf>
    <xf numFmtId="0" fontId="12" fillId="0" borderId="3" xfId="0" applyFont="1" applyBorder="1" applyAlignment="1">
      <alignment vertical="center"/>
    </xf>
    <xf numFmtId="0" fontId="12" fillId="0" borderId="3" xfId="0" applyFont="1" applyBorder="1" applyAlignment="1" applyProtection="1">
      <alignment horizontal="left" vertical="center" wrapText="1"/>
      <protection locked="0"/>
    </xf>
    <xf numFmtId="0" fontId="4" fillId="5" borderId="8" xfId="0" applyFont="1" applyFill="1" applyBorder="1" applyAlignment="1">
      <alignment vertical="top" wrapText="1"/>
    </xf>
    <xf numFmtId="0" fontId="4" fillId="5" borderId="9" xfId="0" applyFont="1" applyFill="1" applyBorder="1" applyAlignment="1">
      <alignment vertical="top" wrapText="1"/>
    </xf>
    <xf numFmtId="0" fontId="4" fillId="5" borderId="10" xfId="0" applyFont="1" applyFill="1" applyBorder="1" applyAlignment="1">
      <alignment vertical="top" wrapText="1"/>
    </xf>
    <xf numFmtId="0" fontId="4" fillId="5" borderId="11"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4" fillId="5" borderId="8" xfId="0" applyFont="1" applyFill="1" applyBorder="1" applyAlignment="1">
      <alignment horizontal="left" vertical="top" wrapText="1"/>
    </xf>
    <xf numFmtId="0" fontId="4" fillId="5" borderId="9" xfId="0" applyFont="1" applyFill="1" applyBorder="1" applyAlignment="1">
      <alignment horizontal="left" vertical="top" wrapText="1"/>
    </xf>
    <xf numFmtId="0" fontId="4" fillId="5" borderId="11"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10" xfId="0" applyFont="1" applyFill="1" applyBorder="1" applyAlignment="1">
      <alignment horizontal="left" vertical="top" wrapText="1"/>
    </xf>
    <xf numFmtId="0" fontId="4" fillId="5" borderId="4" xfId="0" applyFont="1" applyFill="1" applyBorder="1" applyAlignment="1">
      <alignment horizontal="left" vertical="top" wrapText="1"/>
    </xf>
    <xf numFmtId="0" fontId="4" fillId="5" borderId="8" xfId="0" applyFont="1" applyFill="1" applyBorder="1" applyAlignment="1">
      <alignment vertical="top" shrinkToFit="1"/>
    </xf>
    <xf numFmtId="0" fontId="4" fillId="5" borderId="9" xfId="0" applyFont="1" applyFill="1" applyBorder="1" applyAlignment="1">
      <alignment vertical="top" shrinkToFit="1"/>
    </xf>
    <xf numFmtId="0" fontId="4" fillId="5" borderId="10" xfId="0" applyFont="1" applyFill="1" applyBorder="1" applyAlignment="1">
      <alignment vertical="top" shrinkToFit="1"/>
    </xf>
    <xf numFmtId="0" fontId="4" fillId="5" borderId="11" xfId="0" applyFont="1" applyFill="1" applyBorder="1" applyAlignment="1" applyProtection="1">
      <alignment horizontal="center" vertical="center" wrapText="1"/>
      <protection locked="0"/>
    </xf>
    <xf numFmtId="0" fontId="4" fillId="5" borderId="3" xfId="0" applyFont="1" applyFill="1" applyBorder="1" applyAlignment="1" applyProtection="1">
      <alignment horizontal="center" vertical="center" wrapText="1"/>
      <protection locked="0"/>
    </xf>
    <xf numFmtId="0" fontId="4" fillId="5" borderId="4" xfId="0" applyFont="1" applyFill="1" applyBorder="1" applyAlignment="1" applyProtection="1">
      <alignment horizontal="center" vertical="center" wrapText="1"/>
      <protection locked="0"/>
    </xf>
    <xf numFmtId="0" fontId="4" fillId="5" borderId="1" xfId="0" applyFont="1" applyFill="1" applyBorder="1" applyAlignment="1">
      <alignment horizontal="left" vertical="top" wrapText="1"/>
    </xf>
    <xf numFmtId="0" fontId="17" fillId="0" borderId="1" xfId="0" applyFont="1" applyBorder="1" applyAlignment="1">
      <alignment horizontal="center" vertical="center"/>
    </xf>
    <xf numFmtId="0" fontId="17" fillId="0" borderId="5" xfId="0" applyFont="1" applyBorder="1" applyAlignment="1">
      <alignment horizontal="center" vertical="center"/>
    </xf>
    <xf numFmtId="0" fontId="15" fillId="0" borderId="0" xfId="0" applyFont="1" applyAlignment="1" applyProtection="1">
      <alignment horizontal="left" vertical="center" shrinkToFit="1"/>
    </xf>
    <xf numFmtId="0" fontId="21" fillId="0" borderId="0" xfId="0" applyFont="1" applyAlignment="1" applyProtection="1">
      <alignment horizontal="left" vertical="center" wrapText="1" shrinkToFit="1"/>
    </xf>
    <xf numFmtId="0" fontId="15" fillId="0" borderId="0" xfId="0" applyFont="1" applyAlignment="1" applyProtection="1">
      <alignment horizontal="left" vertical="center" wrapText="1" shrinkToFit="1"/>
    </xf>
    <xf numFmtId="0" fontId="4" fillId="5" borderId="1" xfId="0" applyFont="1" applyFill="1" applyBorder="1" applyAlignment="1" applyProtection="1">
      <alignment horizontal="left" vertical="center" wrapText="1"/>
    </xf>
    <xf numFmtId="177" fontId="6" fillId="6" borderId="1" xfId="0" applyNumberFormat="1" applyFont="1" applyFill="1" applyBorder="1" applyAlignment="1" applyProtection="1">
      <alignment horizontal="center" vertical="center" wrapText="1"/>
    </xf>
    <xf numFmtId="0" fontId="5" fillId="0" borderId="5" xfId="0" applyFont="1" applyFill="1" applyBorder="1" applyAlignment="1" applyProtection="1">
      <alignment horizontal="center" vertical="center" wrapText="1"/>
    </xf>
    <xf numFmtId="0" fontId="5" fillId="0" borderId="6" xfId="0" applyFont="1" applyFill="1" applyBorder="1" applyAlignment="1" applyProtection="1">
      <alignment horizontal="center" vertical="center" wrapText="1"/>
    </xf>
    <xf numFmtId="0" fontId="2" fillId="0" borderId="23" xfId="0" applyFont="1" applyBorder="1" applyAlignment="1" applyProtection="1">
      <alignment horizontal="center" vertical="center" shrinkToFit="1"/>
      <protection locked="0"/>
    </xf>
    <xf numFmtId="0" fontId="2" fillId="0" borderId="3" xfId="0" applyFont="1" applyBorder="1" applyAlignment="1" applyProtection="1">
      <alignment horizontal="center" vertical="center" shrinkToFit="1"/>
      <protection locked="0"/>
    </xf>
    <xf numFmtId="0" fontId="29" fillId="0" borderId="6" xfId="0" applyFont="1" applyBorder="1" applyAlignment="1" applyProtection="1">
      <alignment horizontal="center" vertical="center" shrinkToFit="1"/>
      <protection locked="0"/>
    </xf>
    <xf numFmtId="0" fontId="25" fillId="0" borderId="0" xfId="0" applyFont="1" applyAlignment="1">
      <alignment horizontal="left" vertical="center"/>
    </xf>
    <xf numFmtId="0" fontId="25" fillId="0" borderId="0" xfId="0" applyFont="1" applyBorder="1" applyAlignment="1">
      <alignment horizontal="left" vertical="center"/>
    </xf>
    <xf numFmtId="0" fontId="25" fillId="0" borderId="0" xfId="0" applyFont="1" applyFill="1" applyBorder="1" applyAlignment="1" applyProtection="1">
      <alignment horizontal="left"/>
    </xf>
    <xf numFmtId="0" fontId="25" fillId="0" borderId="0" xfId="0" applyFont="1" applyFill="1" applyBorder="1" applyAlignment="1" applyProtection="1">
      <alignment horizontal="left" vertical="top"/>
    </xf>
    <xf numFmtId="0" fontId="25" fillId="0" borderId="0" xfId="0" applyFont="1" applyFill="1" applyBorder="1" applyAlignment="1" applyProtection="1">
      <alignment horizontal="left" vertical="center"/>
    </xf>
    <xf numFmtId="0" fontId="26" fillId="0" borderId="0" xfId="0" applyFont="1" applyFill="1" applyBorder="1" applyAlignment="1" applyProtection="1">
      <alignment horizontal="left" vertical="center"/>
      <protection locked="0"/>
    </xf>
    <xf numFmtId="176" fontId="0" fillId="8" borderId="1" xfId="0" applyNumberFormat="1" applyFill="1" applyBorder="1" applyAlignment="1">
      <alignment horizontal="right" vertical="center"/>
    </xf>
    <xf numFmtId="49" fontId="0" fillId="10" borderId="1" xfId="0" applyNumberFormat="1" applyFill="1" applyBorder="1" applyAlignment="1">
      <alignment horizontal="center" vertical="center" wrapText="1"/>
    </xf>
    <xf numFmtId="49" fontId="0" fillId="10" borderId="1" xfId="0" applyNumberFormat="1" applyFill="1" applyBorder="1" applyAlignment="1">
      <alignment horizontal="center" vertical="center"/>
    </xf>
    <xf numFmtId="49" fontId="0" fillId="9" borderId="1" xfId="0" applyNumberFormat="1" applyFill="1" applyBorder="1" applyAlignment="1">
      <alignment horizontal="center" vertical="center" wrapText="1"/>
    </xf>
    <xf numFmtId="0" fontId="0" fillId="0" borderId="5" xfId="0" applyBorder="1" applyAlignment="1">
      <alignment horizontal="center" vertical="center"/>
    </xf>
    <xf numFmtId="0" fontId="0" fillId="0" borderId="7" xfId="0" applyBorder="1" applyAlignment="1">
      <alignment horizontal="center" vertical="center"/>
    </xf>
    <xf numFmtId="0" fontId="0" fillId="0" borderId="11" xfId="0" applyBorder="1" applyAlignment="1">
      <alignment horizontal="center" vertical="center"/>
    </xf>
    <xf numFmtId="0" fontId="0" fillId="0" borderId="3" xfId="0" applyBorder="1" applyAlignment="1">
      <alignment horizontal="center" vertical="center"/>
    </xf>
    <xf numFmtId="49" fontId="0" fillId="0" borderId="1" xfId="0" applyNumberFormat="1" applyBorder="1" applyAlignment="1">
      <alignment horizontal="center" vertical="center"/>
    </xf>
  </cellXfs>
  <cellStyles count="2">
    <cellStyle name="桁区切り" xfId="1" builtinId="6"/>
    <cellStyle name="標準" xfId="0" builtinId="0"/>
  </cellStyles>
  <dxfs count="30">
    <dxf>
      <fill>
        <patternFill>
          <bgColor rgb="FFFF0000"/>
        </patternFill>
      </fill>
    </dxf>
    <dxf>
      <fill>
        <patternFill>
          <fgColor auto="1"/>
          <bgColor rgb="FFFF0000"/>
        </patternFill>
      </fill>
    </dxf>
    <dxf>
      <fill>
        <patternFill>
          <fgColor auto="1"/>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C7CE"/>
        </patternFill>
      </fill>
    </dxf>
    <dxf>
      <fill>
        <patternFill>
          <bgColor rgb="FFFFC7CE"/>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colors>
    <mruColors>
      <color rgb="FFFFCCFF"/>
      <color rgb="FFDB4603"/>
      <color rgb="FFFCE4D6"/>
      <color rgb="FFFFCCCC"/>
      <color rgb="FFFFC7CE"/>
      <color rgb="FFFC6204"/>
      <color rgb="FFC6E0B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drawing1.xml><?xml version="1.0" encoding="utf-8"?>
<xdr:wsDr xmlns:xdr="http://schemas.openxmlformats.org/drawingml/2006/spreadsheetDrawing" xmlns:a="http://schemas.openxmlformats.org/drawingml/2006/main">
  <xdr:twoCellAnchor>
    <xdr:from>
      <xdr:col>17</xdr:col>
      <xdr:colOff>28577</xdr:colOff>
      <xdr:row>48</xdr:row>
      <xdr:rowOff>19051</xdr:rowOff>
    </xdr:from>
    <xdr:to>
      <xdr:col>18</xdr:col>
      <xdr:colOff>152401</xdr:colOff>
      <xdr:row>50</xdr:row>
      <xdr:rowOff>466725</xdr:rowOff>
    </xdr:to>
    <xdr:sp macro="" textlink="">
      <xdr:nvSpPr>
        <xdr:cNvPr id="2" name="左中かっこ 1">
          <a:extLst>
            <a:ext uri="{FF2B5EF4-FFF2-40B4-BE49-F238E27FC236}">
              <a16:creationId xmlns:a16="http://schemas.microsoft.com/office/drawing/2014/main" id="{00000000-0008-0000-0000-000002000000}"/>
            </a:ext>
            <a:ext uri="{C183D7F6-B498-43B3-948B-1728B52AA6E4}">
              <adec:decorative xmlns:adec="http://schemas.microsoft.com/office/drawing/2017/decorative" val="1"/>
            </a:ext>
          </a:extLst>
        </xdr:cNvPr>
        <xdr:cNvSpPr/>
      </xdr:nvSpPr>
      <xdr:spPr>
        <a:xfrm>
          <a:off x="2878457" y="9467851"/>
          <a:ext cx="291464" cy="1186814"/>
        </a:xfrm>
        <a:prstGeom prst="leftBrace">
          <a:avLst>
            <a:gd name="adj1" fmla="val 8333"/>
            <a:gd name="adj2" fmla="val 36667"/>
          </a:avLst>
        </a:prstGeom>
      </xdr:spPr>
      <xdr:style>
        <a:lnRef idx="1">
          <a:schemeClr val="dk1"/>
        </a:lnRef>
        <a:fillRef idx="0">
          <a:schemeClr val="dk1"/>
        </a:fillRef>
        <a:effectRef idx="0">
          <a:schemeClr val="dk1"/>
        </a:effectRef>
        <a:fontRef idx="minor">
          <a:schemeClr val="tx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ja-JP" altLang="en-US"/>
        </a:p>
      </xdr:txBody>
    </xdr:sp>
    <xdr:clientData/>
  </xdr:twoCellAnchor>
  <xdr:twoCellAnchor>
    <xdr:from>
      <xdr:col>29</xdr:col>
      <xdr:colOff>93501</xdr:colOff>
      <xdr:row>19</xdr:row>
      <xdr:rowOff>218661</xdr:rowOff>
    </xdr:from>
    <xdr:to>
      <xdr:col>32</xdr:col>
      <xdr:colOff>59835</xdr:colOff>
      <xdr:row>22</xdr:row>
      <xdr:rowOff>79512</xdr:rowOff>
    </xdr:to>
    <xdr:sp macro="" textlink="">
      <xdr:nvSpPr>
        <xdr:cNvPr id="3" name="角丸四角形 2">
          <a:extLst>
            <a:ext uri="{FF2B5EF4-FFF2-40B4-BE49-F238E27FC236}">
              <a16:creationId xmlns:a16="http://schemas.microsoft.com/office/drawing/2014/main" id="{00000000-0008-0000-0000-000003000000}"/>
            </a:ext>
          </a:extLst>
        </xdr:cNvPr>
        <xdr:cNvSpPr/>
      </xdr:nvSpPr>
      <xdr:spPr>
        <a:xfrm>
          <a:off x="5054968" y="5391794"/>
          <a:ext cx="491267" cy="597451"/>
        </a:xfrm>
        <a:prstGeom prst="round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ja-JP" altLang="ja-JP" sz="1100" b="0">
              <a:solidFill>
                <a:sysClr val="windowText" lastClr="000000"/>
              </a:solidFill>
              <a:effectLst/>
              <a:latin typeface="+mj-ea"/>
              <a:ea typeface="+mj-ea"/>
              <a:cs typeface="+mn-cs"/>
            </a:rPr>
            <a:t>（</a:t>
          </a:r>
          <a:r>
            <a:rPr lang="en-US" altLang="ja-JP" sz="1100" b="0">
              <a:solidFill>
                <a:sysClr val="windowText" lastClr="000000"/>
              </a:solidFill>
              <a:effectLst/>
              <a:latin typeface="+mj-ea"/>
              <a:ea typeface="+mj-ea"/>
              <a:cs typeface="+mn-cs"/>
            </a:rPr>
            <a:t>f</a:t>
          </a:r>
          <a:r>
            <a:rPr lang="ja-JP" altLang="ja-JP" sz="1100" b="0">
              <a:solidFill>
                <a:sysClr val="windowText" lastClr="000000"/>
              </a:solidFill>
              <a:effectLst/>
              <a:latin typeface="+mj-ea"/>
              <a:ea typeface="+mj-ea"/>
              <a:cs typeface="+mn-cs"/>
            </a:rPr>
            <a:t>）</a:t>
          </a:r>
          <a:endParaRPr kumimoji="1" lang="ja-JP" altLang="en-US" sz="1100" b="0">
            <a:solidFill>
              <a:sysClr val="windowText" lastClr="000000"/>
            </a:solidFill>
            <a:latin typeface="+mj-ea"/>
            <a:ea typeface="+mj-ea"/>
          </a:endParaRPr>
        </a:p>
      </xdr:txBody>
    </xdr:sp>
    <xdr:clientData/>
  </xdr:twoCellAnchor>
  <xdr:twoCellAnchor>
    <xdr:from>
      <xdr:col>29</xdr:col>
      <xdr:colOff>101968</xdr:colOff>
      <xdr:row>15</xdr:row>
      <xdr:rowOff>23558</xdr:rowOff>
    </xdr:from>
    <xdr:to>
      <xdr:col>32</xdr:col>
      <xdr:colOff>68302</xdr:colOff>
      <xdr:row>16</xdr:row>
      <xdr:rowOff>128469</xdr:rowOff>
    </xdr:to>
    <xdr:sp macro="" textlink="">
      <xdr:nvSpPr>
        <xdr:cNvPr id="10" name="角丸四角形 9">
          <a:extLst>
            <a:ext uri="{FF2B5EF4-FFF2-40B4-BE49-F238E27FC236}">
              <a16:creationId xmlns:a16="http://schemas.microsoft.com/office/drawing/2014/main" id="{00000000-0008-0000-0000-00000A000000}"/>
            </a:ext>
          </a:extLst>
        </xdr:cNvPr>
        <xdr:cNvSpPr/>
      </xdr:nvSpPr>
      <xdr:spPr>
        <a:xfrm>
          <a:off x="5063435" y="3960558"/>
          <a:ext cx="491267" cy="358911"/>
        </a:xfrm>
        <a:prstGeom prst="roundRect">
          <a:avLst/>
        </a:prstGeom>
        <a:noFill/>
        <a:ln w="12700" cap="flat" cmpd="sng" algn="ctr">
          <a:noFill/>
          <a:prstDash val="solid"/>
          <a:miter lim="800000"/>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0" lang="ja-JP"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a:t>
          </a:r>
          <a:r>
            <a:rPr kumimoji="0" lang="en-US"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a</a:t>
          </a:r>
          <a:r>
            <a:rPr kumimoji="0" lang="ja-JP"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a:t>
          </a:r>
          <a:endParaRPr kumimoji="1" lang="ja-JP" altLang="en-US"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endParaRPr>
        </a:p>
      </xdr:txBody>
    </xdr:sp>
    <xdr:clientData/>
  </xdr:twoCellAnchor>
  <xdr:twoCellAnchor>
    <xdr:from>
      <xdr:col>29</xdr:col>
      <xdr:colOff>101968</xdr:colOff>
      <xdr:row>16</xdr:row>
      <xdr:rowOff>26504</xdr:rowOff>
    </xdr:from>
    <xdr:to>
      <xdr:col>32</xdr:col>
      <xdr:colOff>68302</xdr:colOff>
      <xdr:row>17</xdr:row>
      <xdr:rowOff>13250</xdr:rowOff>
    </xdr:to>
    <xdr:sp macro="" textlink="">
      <xdr:nvSpPr>
        <xdr:cNvPr id="13" name="角丸四角形 12">
          <a:extLst>
            <a:ext uri="{FF2B5EF4-FFF2-40B4-BE49-F238E27FC236}">
              <a16:creationId xmlns:a16="http://schemas.microsoft.com/office/drawing/2014/main" id="{00000000-0008-0000-0000-00000D000000}"/>
            </a:ext>
          </a:extLst>
        </xdr:cNvPr>
        <xdr:cNvSpPr/>
      </xdr:nvSpPr>
      <xdr:spPr>
        <a:xfrm>
          <a:off x="5063435" y="4217504"/>
          <a:ext cx="491267" cy="350813"/>
        </a:xfrm>
        <a:prstGeom prst="roundRect">
          <a:avLst/>
        </a:prstGeom>
        <a:noFill/>
        <a:ln w="12700" cap="flat" cmpd="sng" algn="ctr">
          <a:noFill/>
          <a:prstDash val="solid"/>
          <a:miter lim="800000"/>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0" lang="ja-JP"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a:t>
          </a:r>
          <a:r>
            <a:rPr kumimoji="0" lang="en-US"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b</a:t>
          </a:r>
          <a:r>
            <a:rPr kumimoji="0" lang="ja-JP"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a:t>
          </a:r>
          <a:r>
            <a:rPr kumimoji="0" lang="en-US"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375000</a:t>
          </a:r>
          <a:endParaRPr kumimoji="1" lang="ja-JP" altLang="en-US"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endParaRPr>
        </a:p>
      </xdr:txBody>
    </xdr:sp>
    <xdr:clientData/>
  </xdr:twoCellAnchor>
  <xdr:twoCellAnchor>
    <xdr:from>
      <xdr:col>29</xdr:col>
      <xdr:colOff>101968</xdr:colOff>
      <xdr:row>16</xdr:row>
      <xdr:rowOff>344557</xdr:rowOff>
    </xdr:from>
    <xdr:to>
      <xdr:col>32</xdr:col>
      <xdr:colOff>68302</xdr:colOff>
      <xdr:row>18</xdr:row>
      <xdr:rowOff>79512</xdr:rowOff>
    </xdr:to>
    <xdr:sp macro="" textlink="">
      <xdr:nvSpPr>
        <xdr:cNvPr id="15" name="角丸四角形 14">
          <a:extLst>
            <a:ext uri="{FF2B5EF4-FFF2-40B4-BE49-F238E27FC236}">
              <a16:creationId xmlns:a16="http://schemas.microsoft.com/office/drawing/2014/main" id="{00000000-0008-0000-0000-00000F000000}"/>
            </a:ext>
          </a:extLst>
        </xdr:cNvPr>
        <xdr:cNvSpPr/>
      </xdr:nvSpPr>
      <xdr:spPr>
        <a:xfrm>
          <a:off x="5063435" y="4535557"/>
          <a:ext cx="491267" cy="353022"/>
        </a:xfrm>
        <a:prstGeom prst="roundRect">
          <a:avLst/>
        </a:prstGeom>
        <a:noFill/>
        <a:ln w="12700" cap="flat" cmpd="sng" algn="ctr">
          <a:noFill/>
          <a:prstDash val="solid"/>
          <a:miter lim="800000"/>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0" lang="ja-JP"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a:t>
          </a:r>
          <a:r>
            <a:rPr kumimoji="0" lang="en-US"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c</a:t>
          </a:r>
          <a:r>
            <a:rPr kumimoji="0" lang="ja-JP"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a:t>
          </a:r>
          <a:endParaRPr kumimoji="1" lang="ja-JP" altLang="en-US"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endParaRPr>
        </a:p>
      </xdr:txBody>
    </xdr:sp>
    <xdr:clientData/>
  </xdr:twoCellAnchor>
  <xdr:twoCellAnchor>
    <xdr:from>
      <xdr:col>29</xdr:col>
      <xdr:colOff>101968</xdr:colOff>
      <xdr:row>18</xdr:row>
      <xdr:rowOff>26504</xdr:rowOff>
    </xdr:from>
    <xdr:to>
      <xdr:col>32</xdr:col>
      <xdr:colOff>68302</xdr:colOff>
      <xdr:row>19</xdr:row>
      <xdr:rowOff>13250</xdr:rowOff>
    </xdr:to>
    <xdr:sp macro="" textlink="">
      <xdr:nvSpPr>
        <xdr:cNvPr id="16" name="角丸四角形 15">
          <a:extLst>
            <a:ext uri="{FF2B5EF4-FFF2-40B4-BE49-F238E27FC236}">
              <a16:creationId xmlns:a16="http://schemas.microsoft.com/office/drawing/2014/main" id="{00000000-0008-0000-0000-000010000000}"/>
            </a:ext>
          </a:extLst>
        </xdr:cNvPr>
        <xdr:cNvSpPr/>
      </xdr:nvSpPr>
      <xdr:spPr>
        <a:xfrm>
          <a:off x="5063435" y="4835571"/>
          <a:ext cx="491267" cy="350812"/>
        </a:xfrm>
        <a:prstGeom prst="roundRect">
          <a:avLst/>
        </a:prstGeom>
        <a:noFill/>
        <a:ln w="12700" cap="flat" cmpd="sng" algn="ctr">
          <a:noFill/>
          <a:prstDash val="solid"/>
          <a:miter lim="800000"/>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0" lang="ja-JP"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a:t>
          </a:r>
          <a:r>
            <a:rPr kumimoji="0" lang="en-US"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d</a:t>
          </a:r>
          <a:r>
            <a:rPr kumimoji="0" lang="ja-JP"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a:t>
          </a:r>
          <a:endParaRPr kumimoji="1" lang="ja-JP" altLang="en-US"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endParaRPr>
        </a:p>
      </xdr:txBody>
    </xdr:sp>
    <xdr:clientData/>
  </xdr:twoCellAnchor>
  <xdr:twoCellAnchor>
    <xdr:from>
      <xdr:col>29</xdr:col>
      <xdr:colOff>93502</xdr:colOff>
      <xdr:row>18</xdr:row>
      <xdr:rowOff>351183</xdr:rowOff>
    </xdr:from>
    <xdr:to>
      <xdr:col>32</xdr:col>
      <xdr:colOff>59836</xdr:colOff>
      <xdr:row>20</xdr:row>
      <xdr:rowOff>92764</xdr:rowOff>
    </xdr:to>
    <xdr:sp macro="" textlink="">
      <xdr:nvSpPr>
        <xdr:cNvPr id="17" name="角丸四角形 16">
          <a:extLst>
            <a:ext uri="{FF2B5EF4-FFF2-40B4-BE49-F238E27FC236}">
              <a16:creationId xmlns:a16="http://schemas.microsoft.com/office/drawing/2014/main" id="{00000000-0008-0000-0000-000011000000}"/>
            </a:ext>
          </a:extLst>
        </xdr:cNvPr>
        <xdr:cNvSpPr/>
      </xdr:nvSpPr>
      <xdr:spPr>
        <a:xfrm>
          <a:off x="5054969" y="5160250"/>
          <a:ext cx="491267" cy="351181"/>
        </a:xfrm>
        <a:prstGeom prst="roundRect">
          <a:avLst/>
        </a:prstGeom>
        <a:noFill/>
        <a:ln w="12700" cap="flat" cmpd="sng" algn="ctr">
          <a:noFill/>
          <a:prstDash val="solid"/>
          <a:miter lim="800000"/>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0" lang="ja-JP"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a:t>
          </a:r>
          <a:r>
            <a:rPr kumimoji="0" lang="en-US"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e</a:t>
          </a:r>
          <a:r>
            <a:rPr kumimoji="0" lang="ja-JP"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a:t>
          </a:r>
          <a:endParaRPr kumimoji="1" lang="ja-JP" altLang="en-US"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endParaRPr>
        </a:p>
      </xdr:txBody>
    </xdr:sp>
    <xdr:clientData/>
  </xdr:twoCellAnchor>
  <xdr:twoCellAnchor>
    <xdr:from>
      <xdr:col>2</xdr:col>
      <xdr:colOff>52911</xdr:colOff>
      <xdr:row>18</xdr:row>
      <xdr:rowOff>203201</xdr:rowOff>
    </xdr:from>
    <xdr:to>
      <xdr:col>29</xdr:col>
      <xdr:colOff>174167</xdr:colOff>
      <xdr:row>19</xdr:row>
      <xdr:rowOff>45967</xdr:rowOff>
    </xdr:to>
    <xdr:sp macro="" textlink="ExpenseCategoryList!H10">
      <xdr:nvSpPr>
        <xdr:cNvPr id="4" name="正方形/長方形 3">
          <a:extLst>
            <a:ext uri="{FF2B5EF4-FFF2-40B4-BE49-F238E27FC236}">
              <a16:creationId xmlns:a16="http://schemas.microsoft.com/office/drawing/2014/main" id="{61211ED8-A129-4FDB-9768-9469ECEC5191}"/>
            </a:ext>
          </a:extLst>
        </xdr:cNvPr>
        <xdr:cNvSpPr/>
      </xdr:nvSpPr>
      <xdr:spPr>
        <a:xfrm>
          <a:off x="391578" y="5012268"/>
          <a:ext cx="4744056" cy="206832"/>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lIns="0" tIns="0" rtlCol="0" anchor="t"/>
        <a:lstStyle/>
        <a:p>
          <a:pPr algn="l"/>
          <a:fld id="{0F1E758C-3A01-4B02-B3D3-7BDE4A46DE58}" type="TxLink">
            <a:rPr kumimoji="1" lang="en-US" altLang="en-US" sz="1000" b="0" i="0" u="none" strike="noStrike">
              <a:solidFill>
                <a:srgbClr val="000000"/>
              </a:solidFill>
              <a:latin typeface="ＭＳ Ｐゴシック"/>
              <a:ea typeface="ＭＳ Ｐゴシック"/>
            </a:rPr>
            <a:pPr algn="l"/>
            <a:t>((6)の1/4を上限(最大50万円))、(c)×補助率 2/3 (※)以内(円未満切捨て)</a:t>
          </a:fld>
          <a:endParaRPr kumimoji="1" lang="ja-JP" altLang="en-US" sz="900">
            <a:solidFill>
              <a:sysClr val="windowText" lastClr="000000"/>
            </a:solidFill>
          </a:endParaRPr>
        </a:p>
      </xdr:txBody>
    </xdr:sp>
    <xdr:clientData/>
  </xdr:twoCellAnchor>
  <xdr:twoCellAnchor>
    <xdr:from>
      <xdr:col>2</xdr:col>
      <xdr:colOff>52912</xdr:colOff>
      <xdr:row>16</xdr:row>
      <xdr:rowOff>201077</xdr:rowOff>
    </xdr:from>
    <xdr:to>
      <xdr:col>27</xdr:col>
      <xdr:colOff>42328</xdr:colOff>
      <xdr:row>16</xdr:row>
      <xdr:rowOff>349244</xdr:rowOff>
    </xdr:to>
    <xdr:sp macro="" textlink="ExpenseCategoryList!H9">
      <xdr:nvSpPr>
        <xdr:cNvPr id="11" name="正方形/長方形 10">
          <a:extLst>
            <a:ext uri="{FF2B5EF4-FFF2-40B4-BE49-F238E27FC236}">
              <a16:creationId xmlns:a16="http://schemas.microsoft.com/office/drawing/2014/main" id="{080E9A5E-B81A-46D9-A3A1-DE1077501856}"/>
            </a:ext>
          </a:extLst>
        </xdr:cNvPr>
        <xdr:cNvSpPr/>
      </xdr:nvSpPr>
      <xdr:spPr>
        <a:xfrm>
          <a:off x="391579" y="4392077"/>
          <a:ext cx="4239682" cy="148167"/>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lIns="0" tIns="0" rtlCol="0" anchor="t"/>
        <a:lstStyle/>
        <a:p>
          <a:pPr algn="l"/>
          <a:fld id="{1A1A78D7-EB6F-4261-8A9C-7C2F3F053F24}" type="TxLink">
            <a:rPr kumimoji="1" lang="en-US" altLang="en-US" sz="900" b="0" i="0" u="none" strike="noStrike">
              <a:solidFill>
                <a:srgbClr val="000000"/>
              </a:solidFill>
              <a:latin typeface="ＭＳ Ｐゴシック"/>
              <a:ea typeface="ＭＳ Ｐゴシック"/>
            </a:rPr>
            <a:pPr algn="l"/>
            <a:t>(1)×補助率 2/3(※)以内(円未満切捨て)</a:t>
          </a:fld>
          <a:endParaRPr kumimoji="1" lang="ja-JP" altLang="en-US" sz="900">
            <a:solidFill>
              <a:sysClr val="windowText" lastClr="000000"/>
            </a:solidFill>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13</xdr:col>
      <xdr:colOff>485140</xdr:colOff>
      <xdr:row>7</xdr:row>
      <xdr:rowOff>168548</xdr:rowOff>
    </xdr:from>
    <xdr:to>
      <xdr:col>14</xdr:col>
      <xdr:colOff>142240</xdr:colOff>
      <xdr:row>9</xdr:row>
      <xdr:rowOff>36830</xdr:rowOff>
    </xdr:to>
    <xdr:cxnSp macro="">
      <xdr:nvCxnSpPr>
        <xdr:cNvPr id="2" name="直線矢印コネクタ 1">
          <a:extLst>
            <a:ext uri="{FF2B5EF4-FFF2-40B4-BE49-F238E27FC236}">
              <a16:creationId xmlns:a16="http://schemas.microsoft.com/office/drawing/2014/main" id="{00000000-0008-0000-0100-000002000000}"/>
            </a:ext>
            <a:ext uri="{C183D7F6-B498-43B3-948B-1728B52AA6E4}">
              <adec:decorative xmlns:adec="http://schemas.microsoft.com/office/drawing/2017/decorative" val="1"/>
            </a:ext>
          </a:extLst>
        </xdr:cNvPr>
        <xdr:cNvCxnSpPr/>
      </xdr:nvCxnSpPr>
      <xdr:spPr>
        <a:xfrm flipH="1">
          <a:off x="15191740" y="1855834"/>
          <a:ext cx="1104900" cy="205739"/>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14</xdr:col>
      <xdr:colOff>144780</xdr:colOff>
      <xdr:row>7</xdr:row>
      <xdr:rowOff>166189</xdr:rowOff>
    </xdr:from>
    <xdr:to>
      <xdr:col>15</xdr:col>
      <xdr:colOff>335280</xdr:colOff>
      <xdr:row>9</xdr:row>
      <xdr:rowOff>58420</xdr:rowOff>
    </xdr:to>
    <xdr:cxnSp macro="">
      <xdr:nvCxnSpPr>
        <xdr:cNvPr id="3" name="直線矢印コネクタ 2">
          <a:extLst>
            <a:ext uri="{FF2B5EF4-FFF2-40B4-BE49-F238E27FC236}">
              <a16:creationId xmlns:a16="http://schemas.microsoft.com/office/drawing/2014/main" id="{00000000-0008-0000-0100-000003000000}"/>
            </a:ext>
            <a:ext uri="{C183D7F6-B498-43B3-948B-1728B52AA6E4}">
              <adec:decorative xmlns:adec="http://schemas.microsoft.com/office/drawing/2017/decorative" val="1"/>
            </a:ext>
          </a:extLst>
        </xdr:cNvPr>
        <xdr:cNvCxnSpPr/>
      </xdr:nvCxnSpPr>
      <xdr:spPr>
        <a:xfrm>
          <a:off x="16299180" y="1853475"/>
          <a:ext cx="1322614" cy="229688"/>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565150</xdr:colOff>
      <xdr:row>7</xdr:row>
      <xdr:rowOff>215900</xdr:rowOff>
    </xdr:from>
    <xdr:to>
      <xdr:col>11</xdr:col>
      <xdr:colOff>571500</xdr:colOff>
      <xdr:row>9</xdr:row>
      <xdr:rowOff>196850</xdr:rowOff>
    </xdr:to>
    <xdr:cxnSp macro="">
      <xdr:nvCxnSpPr>
        <xdr:cNvPr id="6" name="直線矢印コネクタ 5">
          <a:extLst>
            <a:ext uri="{FF2B5EF4-FFF2-40B4-BE49-F238E27FC236}">
              <a16:creationId xmlns:a16="http://schemas.microsoft.com/office/drawing/2014/main" id="{00000000-0008-0000-0100-000006000000}"/>
            </a:ext>
            <a:ext uri="{C183D7F6-B498-43B3-948B-1728B52AA6E4}">
              <adec:decorative xmlns:adec="http://schemas.microsoft.com/office/drawing/2017/decorative" val="1"/>
            </a:ext>
          </a:extLst>
        </xdr:cNvPr>
        <xdr:cNvCxnSpPr/>
      </xdr:nvCxnSpPr>
      <xdr:spPr>
        <a:xfrm>
          <a:off x="15286990" y="1511300"/>
          <a:ext cx="6350" cy="33909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XFC58"/>
  <sheetViews>
    <sheetView showGridLines="0" tabSelected="1" view="pageBreakPreview" topLeftCell="A31" zoomScale="130" zoomScaleNormal="115" zoomScaleSheetLayoutView="130" workbookViewId="0">
      <selection activeCell="G49" sqref="G49:L49"/>
    </sheetView>
  </sheetViews>
  <sheetFormatPr defaultColWidth="0" defaultRowHeight="13.2" x14ac:dyDescent="0.2"/>
  <cols>
    <col min="1" max="26" width="2.44140625" customWidth="1"/>
    <col min="27" max="30" width="2.6640625" customWidth="1"/>
    <col min="31" max="35" width="2.44140625" customWidth="1"/>
    <col min="36" max="37" width="3.21875" customWidth="1"/>
    <col min="38" max="38" width="1.109375" customWidth="1"/>
    <col min="39" max="39" width="15.33203125" style="20" customWidth="1"/>
    <col min="40" max="40" width="11.33203125" style="20" customWidth="1"/>
    <col min="41" max="41" width="15.6640625" style="20" customWidth="1"/>
    <col min="42" max="42" width="15.21875" style="20" customWidth="1"/>
    <col min="43" max="43" width="4.6640625" style="20" customWidth="1"/>
    <col min="44" max="44" width="15.21875" style="20" customWidth="1"/>
    <col min="45" max="45" width="1.6640625" customWidth="1"/>
    <col min="46" max="52" width="2.21875" hidden="1" customWidth="1"/>
    <col min="53" max="107" width="9.109375" hidden="1" customWidth="1"/>
    <col min="108" max="111" width="3.44140625" hidden="1" customWidth="1"/>
    <col min="112" max="16383" width="9.109375" hidden="1"/>
    <col min="16384" max="16384" width="12.109375" hidden="1" customWidth="1"/>
  </cols>
  <sheetData>
    <row r="1" spans="1:111" ht="19.5" customHeight="1" x14ac:dyDescent="0.2">
      <c r="A1" s="19"/>
      <c r="AJ1" s="2" t="s">
        <v>180</v>
      </c>
    </row>
    <row r="2" spans="1:111" ht="19.5" customHeight="1" x14ac:dyDescent="0.2">
      <c r="A2" s="2"/>
    </row>
    <row r="3" spans="1:111" ht="19.5" customHeight="1" x14ac:dyDescent="0.2">
      <c r="Q3" s="3" t="s">
        <v>24</v>
      </c>
    </row>
    <row r="4" spans="1:111" ht="19.5" customHeight="1" x14ac:dyDescent="0.2">
      <c r="A4" s="3"/>
    </row>
    <row r="5" spans="1:111" ht="19.5" customHeight="1" x14ac:dyDescent="0.2">
      <c r="G5" s="4"/>
      <c r="S5" s="247" t="s">
        <v>21</v>
      </c>
      <c r="T5" s="247"/>
      <c r="U5" s="247"/>
      <c r="V5" s="248"/>
      <c r="W5" s="248"/>
      <c r="X5" s="248"/>
      <c r="Y5" s="248"/>
      <c r="Z5" s="248"/>
      <c r="AA5" s="248"/>
      <c r="AB5" s="248"/>
      <c r="AC5" s="248"/>
      <c r="AD5" s="248"/>
      <c r="AE5" s="248"/>
      <c r="AF5" s="248"/>
      <c r="AG5" s="248"/>
      <c r="AH5" s="248"/>
      <c r="AI5" s="248"/>
      <c r="AJ5" s="248"/>
    </row>
    <row r="6" spans="1:111" ht="19.5" customHeight="1" x14ac:dyDescent="0.2">
      <c r="A6" s="5"/>
      <c r="V6" s="27"/>
    </row>
    <row r="7" spans="1:111" ht="16.350000000000001" customHeight="1" x14ac:dyDescent="0.2">
      <c r="A7" s="6" t="s">
        <v>0</v>
      </c>
      <c r="AM7" s="21"/>
      <c r="AN7" s="21"/>
      <c r="AO7" s="21"/>
      <c r="AP7" s="21"/>
      <c r="AQ7" s="21"/>
      <c r="AR7" s="21"/>
    </row>
    <row r="8" spans="1:111" ht="19.2" customHeight="1" x14ac:dyDescent="0.2">
      <c r="AJ8" s="7" t="s">
        <v>1</v>
      </c>
      <c r="AL8" s="280"/>
      <c r="AM8" s="280"/>
      <c r="AN8" s="280"/>
      <c r="AO8" s="280"/>
      <c r="AP8" s="280"/>
      <c r="AQ8" s="280"/>
      <c r="AR8" s="280"/>
      <c r="AS8" s="280"/>
    </row>
    <row r="9" spans="1:111" ht="16.350000000000001" customHeight="1" x14ac:dyDescent="0.2">
      <c r="A9" s="249" t="s">
        <v>23</v>
      </c>
      <c r="B9" s="250"/>
      <c r="C9" s="250"/>
      <c r="D9" s="250"/>
      <c r="E9" s="250"/>
      <c r="F9" s="251"/>
      <c r="G9" s="255" t="s">
        <v>22</v>
      </c>
      <c r="H9" s="256"/>
      <c r="I9" s="256"/>
      <c r="J9" s="256"/>
      <c r="K9" s="256"/>
      <c r="L9" s="256"/>
      <c r="M9" s="256"/>
      <c r="N9" s="256"/>
      <c r="O9" s="256"/>
      <c r="P9" s="256"/>
      <c r="Q9" s="256"/>
      <c r="R9" s="256"/>
      <c r="S9" s="256"/>
      <c r="T9" s="256"/>
      <c r="U9" s="256"/>
      <c r="V9" s="255" t="s">
        <v>8</v>
      </c>
      <c r="W9" s="256"/>
      <c r="X9" s="256"/>
      <c r="Y9" s="256"/>
      <c r="Z9" s="256"/>
      <c r="AA9" s="256"/>
      <c r="AB9" s="256"/>
      <c r="AC9" s="256"/>
      <c r="AD9" s="259"/>
      <c r="AE9" s="261" t="s">
        <v>25</v>
      </c>
      <c r="AF9" s="262"/>
      <c r="AG9" s="262"/>
      <c r="AH9" s="262"/>
      <c r="AI9" s="262"/>
      <c r="AJ9" s="263"/>
      <c r="AK9" s="18"/>
      <c r="AL9" s="281" t="s">
        <v>162</v>
      </c>
      <c r="AM9" s="281"/>
      <c r="AN9" s="281"/>
      <c r="AO9" s="281"/>
      <c r="AP9" s="281"/>
      <c r="AQ9" s="281"/>
      <c r="AR9" s="281"/>
      <c r="AS9" s="281"/>
    </row>
    <row r="10" spans="1:111" ht="16.350000000000001" customHeight="1" x14ac:dyDescent="0.2">
      <c r="A10" s="252"/>
      <c r="B10" s="253"/>
      <c r="C10" s="253"/>
      <c r="D10" s="253"/>
      <c r="E10" s="253"/>
      <c r="F10" s="254"/>
      <c r="G10" s="257"/>
      <c r="H10" s="258"/>
      <c r="I10" s="258"/>
      <c r="J10" s="258"/>
      <c r="K10" s="258"/>
      <c r="L10" s="258"/>
      <c r="M10" s="258"/>
      <c r="N10" s="258"/>
      <c r="O10" s="258"/>
      <c r="P10" s="258"/>
      <c r="Q10" s="258"/>
      <c r="R10" s="258"/>
      <c r="S10" s="258"/>
      <c r="T10" s="258"/>
      <c r="U10" s="258"/>
      <c r="V10" s="257"/>
      <c r="W10" s="258"/>
      <c r="X10" s="258"/>
      <c r="Y10" s="258"/>
      <c r="Z10" s="258"/>
      <c r="AA10" s="258"/>
      <c r="AB10" s="258"/>
      <c r="AC10" s="258"/>
      <c r="AD10" s="260"/>
      <c r="AE10" s="264" t="s">
        <v>174</v>
      </c>
      <c r="AF10" s="265"/>
      <c r="AG10" s="265"/>
      <c r="AH10" s="265"/>
      <c r="AI10" s="265"/>
      <c r="AJ10" s="266"/>
      <c r="AK10" s="18"/>
      <c r="AL10" s="281" t="s">
        <v>163</v>
      </c>
      <c r="AM10" s="281"/>
      <c r="AN10" s="281"/>
      <c r="AO10" s="281"/>
      <c r="AP10" s="281"/>
      <c r="AQ10" s="281"/>
      <c r="AR10" s="281"/>
      <c r="AS10" s="281"/>
    </row>
    <row r="11" spans="1:111" s="16" customFormat="1" ht="25.95" customHeight="1" x14ac:dyDescent="0.2">
      <c r="A11" s="206"/>
      <c r="B11" s="207"/>
      <c r="C11" s="207"/>
      <c r="D11" s="207"/>
      <c r="E11" s="207"/>
      <c r="F11" s="208"/>
      <c r="G11" s="206"/>
      <c r="H11" s="207"/>
      <c r="I11" s="207"/>
      <c r="J11" s="207"/>
      <c r="K11" s="207"/>
      <c r="L11" s="207"/>
      <c r="M11" s="207"/>
      <c r="N11" s="207"/>
      <c r="O11" s="207"/>
      <c r="P11" s="207"/>
      <c r="Q11" s="207"/>
      <c r="R11" s="207"/>
      <c r="S11" s="207"/>
      <c r="T11" s="207"/>
      <c r="U11" s="207"/>
      <c r="V11" s="209"/>
      <c r="W11" s="210"/>
      <c r="X11" s="210"/>
      <c r="Y11" s="210"/>
      <c r="Z11" s="210"/>
      <c r="AA11" s="210"/>
      <c r="AB11" s="210"/>
      <c r="AC11" s="210"/>
      <c r="AD11" s="211"/>
      <c r="AE11" s="212"/>
      <c r="AF11" s="213"/>
      <c r="AG11" s="213"/>
      <c r="AH11" s="213"/>
      <c r="AI11" s="213"/>
      <c r="AJ11" s="214"/>
      <c r="AK11" s="37"/>
      <c r="AL11" s="282" t="s">
        <v>164</v>
      </c>
      <c r="AM11" s="282"/>
      <c r="AN11" s="282"/>
      <c r="AO11" s="282"/>
      <c r="AP11" s="282"/>
      <c r="AQ11" s="282"/>
      <c r="AR11" s="282"/>
      <c r="AS11" s="282"/>
      <c r="DD11" s="16" t="str">
        <f>IF($A11="",IF(OR($G11&lt;&gt;"",$V11&lt;&gt;"",$AE11&gt;0),"×","〇"),"〇")</f>
        <v>〇</v>
      </c>
      <c r="DE11" s="16" t="str">
        <f>IF($G11="",IF(OR($A11&lt;&gt;"",$V11&lt;&gt;"",$AE11&gt;0),"×","〇"),"〇")</f>
        <v>〇</v>
      </c>
      <c r="DF11" s="16" t="str">
        <f>IF($V11="",IF(OR($A11&lt;&gt;"",$G11&lt;&gt;"",$AE11&gt;0),"×","〇"),"〇")</f>
        <v>〇</v>
      </c>
      <c r="DG11" s="16" t="str">
        <f>IF($AE11&lt;1,IF(OR($A11&lt;&gt;"",$G11&lt;&gt;"",$V11&lt;&gt;""),"×","〇"),"〇")</f>
        <v>〇</v>
      </c>
    </row>
    <row r="12" spans="1:111" s="16" customFormat="1" ht="25.95" customHeight="1" x14ac:dyDescent="0.2">
      <c r="A12" s="206"/>
      <c r="B12" s="207"/>
      <c r="C12" s="207"/>
      <c r="D12" s="207"/>
      <c r="E12" s="207"/>
      <c r="F12" s="208"/>
      <c r="G12" s="206"/>
      <c r="H12" s="207"/>
      <c r="I12" s="207"/>
      <c r="J12" s="207"/>
      <c r="K12" s="207"/>
      <c r="L12" s="207"/>
      <c r="M12" s="207"/>
      <c r="N12" s="207"/>
      <c r="O12" s="207"/>
      <c r="P12" s="207"/>
      <c r="Q12" s="207"/>
      <c r="R12" s="207"/>
      <c r="S12" s="207"/>
      <c r="T12" s="207"/>
      <c r="U12" s="207"/>
      <c r="V12" s="209"/>
      <c r="W12" s="210"/>
      <c r="X12" s="210"/>
      <c r="Y12" s="210"/>
      <c r="Z12" s="210"/>
      <c r="AA12" s="210"/>
      <c r="AB12" s="210"/>
      <c r="AC12" s="210"/>
      <c r="AD12" s="211"/>
      <c r="AE12" s="212"/>
      <c r="AF12" s="213"/>
      <c r="AG12" s="213"/>
      <c r="AH12" s="213"/>
      <c r="AI12" s="213"/>
      <c r="AJ12" s="214"/>
      <c r="AK12" s="37"/>
      <c r="AL12" s="283" t="s">
        <v>165</v>
      </c>
      <c r="AM12" s="283"/>
      <c r="AN12" s="283"/>
      <c r="AO12" s="283"/>
      <c r="AP12" s="283"/>
      <c r="AQ12" s="283"/>
      <c r="AR12" s="283"/>
      <c r="AS12" s="283"/>
      <c r="DD12" s="16" t="str">
        <f>IF($A12="",IF(OR($G12&lt;&gt;"",$V12&lt;&gt;"",$AE12&gt;0),"×","〇"),"〇")</f>
        <v>〇</v>
      </c>
      <c r="DE12" s="16" t="str">
        <f>IF($G12="",IF(OR($A12&lt;&gt;"",$V12&lt;&gt;"",$AE12&gt;0),"×","〇"),"〇")</f>
        <v>〇</v>
      </c>
      <c r="DF12" s="16" t="str">
        <f>IF($V12="",IF(OR($A12&lt;&gt;"",$G12&lt;&gt;"",$AE12&gt;0),"×","〇"),"〇")</f>
        <v>〇</v>
      </c>
      <c r="DG12" s="16" t="str">
        <f>IF($AE12&lt;1,IF(OR($A12&lt;&gt;"",$G12&lt;&gt;"",$V12&lt;&gt;""),"×","〇"),"〇")</f>
        <v>〇</v>
      </c>
    </row>
    <row r="13" spans="1:111" s="16" customFormat="1" ht="25.95" customHeight="1" x14ac:dyDescent="0.2">
      <c r="A13" s="206"/>
      <c r="B13" s="207"/>
      <c r="C13" s="207"/>
      <c r="D13" s="207"/>
      <c r="E13" s="207"/>
      <c r="F13" s="208"/>
      <c r="G13" s="206"/>
      <c r="H13" s="207"/>
      <c r="I13" s="207"/>
      <c r="J13" s="207"/>
      <c r="K13" s="207"/>
      <c r="L13" s="207"/>
      <c r="M13" s="207"/>
      <c r="N13" s="207"/>
      <c r="O13" s="207"/>
      <c r="P13" s="207"/>
      <c r="Q13" s="207"/>
      <c r="R13" s="207"/>
      <c r="S13" s="207"/>
      <c r="T13" s="207"/>
      <c r="U13" s="207"/>
      <c r="V13" s="209"/>
      <c r="W13" s="210"/>
      <c r="X13" s="210"/>
      <c r="Y13" s="210"/>
      <c r="Z13" s="210"/>
      <c r="AA13" s="210"/>
      <c r="AB13" s="210"/>
      <c r="AC13" s="210"/>
      <c r="AD13" s="211"/>
      <c r="AE13" s="212"/>
      <c r="AF13" s="213"/>
      <c r="AG13" s="213"/>
      <c r="AH13" s="213"/>
      <c r="AI13" s="213"/>
      <c r="AJ13" s="214"/>
      <c r="AK13" s="37"/>
      <c r="AL13" s="284"/>
      <c r="AM13" s="284"/>
      <c r="AN13" s="284"/>
      <c r="AO13" s="284"/>
      <c r="AP13" s="284"/>
      <c r="AQ13" s="284"/>
      <c r="AR13" s="284"/>
      <c r="AS13" s="284"/>
      <c r="DD13" s="16" t="str">
        <f>IF($A13="",IF(OR($G13&lt;&gt;"",$V13&lt;&gt;"",$AE13&gt;0),"×","〇"),"〇")</f>
        <v>〇</v>
      </c>
      <c r="DE13" s="16" t="str">
        <f>IF($G13="",IF(OR($A13&lt;&gt;"",$V13&lt;&gt;"",$AE13&gt;0),"×","〇"),"〇")</f>
        <v>〇</v>
      </c>
      <c r="DF13" s="16" t="str">
        <f>IF($V13="",IF(OR($A13&lt;&gt;"",$G13&lt;&gt;"",$AE13&gt;0),"×","〇"),"〇")</f>
        <v>〇</v>
      </c>
      <c r="DG13" s="16" t="str">
        <f>IF($AE13&lt;1,IF(OR($A13&lt;&gt;"",$G13&lt;&gt;"",$V13&lt;&gt;""),"×","〇"),"〇")</f>
        <v>〇</v>
      </c>
    </row>
    <row r="14" spans="1:111" s="16" customFormat="1" ht="25.95" customHeight="1" x14ac:dyDescent="0.2">
      <c r="A14" s="206"/>
      <c r="B14" s="207"/>
      <c r="C14" s="207"/>
      <c r="D14" s="207"/>
      <c r="E14" s="207"/>
      <c r="F14" s="208"/>
      <c r="G14" s="206"/>
      <c r="H14" s="207"/>
      <c r="I14" s="207"/>
      <c r="J14" s="207"/>
      <c r="K14" s="207"/>
      <c r="L14" s="207"/>
      <c r="M14" s="207"/>
      <c r="N14" s="207"/>
      <c r="O14" s="207"/>
      <c r="P14" s="207"/>
      <c r="Q14" s="207"/>
      <c r="R14" s="207"/>
      <c r="S14" s="207"/>
      <c r="T14" s="207"/>
      <c r="U14" s="207"/>
      <c r="V14" s="209"/>
      <c r="W14" s="210"/>
      <c r="X14" s="210"/>
      <c r="Y14" s="210"/>
      <c r="Z14" s="210"/>
      <c r="AA14" s="210"/>
      <c r="AB14" s="210"/>
      <c r="AC14" s="210"/>
      <c r="AD14" s="211"/>
      <c r="AE14" s="212"/>
      <c r="AF14" s="213"/>
      <c r="AG14" s="213"/>
      <c r="AH14" s="213"/>
      <c r="AI14" s="213"/>
      <c r="AJ14" s="214"/>
      <c r="AK14" s="37"/>
      <c r="AL14" s="285"/>
      <c r="AM14" s="285"/>
      <c r="AN14" s="285"/>
      <c r="AO14" s="285"/>
      <c r="AP14" s="285"/>
      <c r="AQ14" s="285"/>
      <c r="AR14" s="285"/>
      <c r="AS14" s="285"/>
      <c r="DD14" s="16" t="str">
        <f>IF($A14="",IF(OR($G14&lt;&gt;"",$V14&lt;&gt;"",$AE14&gt;0),"×","〇"),"〇")</f>
        <v>〇</v>
      </c>
      <c r="DE14" s="16" t="str">
        <f>IF($G14="",IF(OR($A14&lt;&gt;"",$V14&lt;&gt;"",$AE14&gt;0),"×","〇"),"〇")</f>
        <v>〇</v>
      </c>
      <c r="DF14" s="16" t="str">
        <f>IF($V14="",IF(OR($A14&lt;&gt;"",$G14&lt;&gt;"",$AE14&gt;0),"×","〇"),"〇")</f>
        <v>〇</v>
      </c>
      <c r="DG14" s="16" t="str">
        <f>IF($AE14&lt;1,IF(OR($A14&lt;&gt;"",$G14&lt;&gt;"",$V14&lt;&gt;""),"×","〇"),"〇")</f>
        <v>〇</v>
      </c>
    </row>
    <row r="15" spans="1:111" s="16" customFormat="1" ht="25.95" customHeight="1" x14ac:dyDescent="0.2">
      <c r="A15" s="206"/>
      <c r="B15" s="207"/>
      <c r="C15" s="207"/>
      <c r="D15" s="207"/>
      <c r="E15" s="207"/>
      <c r="F15" s="208"/>
      <c r="G15" s="206"/>
      <c r="H15" s="207"/>
      <c r="I15" s="207"/>
      <c r="J15" s="207"/>
      <c r="K15" s="207"/>
      <c r="L15" s="207"/>
      <c r="M15" s="207"/>
      <c r="N15" s="207"/>
      <c r="O15" s="207"/>
      <c r="P15" s="207"/>
      <c r="Q15" s="207"/>
      <c r="R15" s="207"/>
      <c r="S15" s="207"/>
      <c r="T15" s="207"/>
      <c r="U15" s="207"/>
      <c r="V15" s="209"/>
      <c r="W15" s="210"/>
      <c r="X15" s="210"/>
      <c r="Y15" s="210"/>
      <c r="Z15" s="210"/>
      <c r="AA15" s="210"/>
      <c r="AB15" s="210"/>
      <c r="AC15" s="210"/>
      <c r="AD15" s="211"/>
      <c r="AE15" s="212"/>
      <c r="AF15" s="213"/>
      <c r="AG15" s="213"/>
      <c r="AH15" s="213"/>
      <c r="AI15" s="213"/>
      <c r="AJ15" s="214"/>
      <c r="AK15" s="37"/>
      <c r="AL15" s="48"/>
      <c r="AM15" s="48"/>
      <c r="AN15" s="48"/>
      <c r="AO15" s="48"/>
      <c r="AP15" s="48"/>
      <c r="AQ15" s="48"/>
      <c r="AR15" s="48"/>
      <c r="AS15" s="48"/>
      <c r="DD15" s="16" t="str">
        <f>IF($A15="",IF(OR($G15&lt;&gt;"",$V15&lt;&gt;"",$AE15&gt;0),"×","〇"),"〇")</f>
        <v>〇</v>
      </c>
      <c r="DE15" s="16" t="str">
        <f>IF($G15="",IF(OR($A15&lt;&gt;"",$V15&lt;&gt;"",$AE15&gt;0),"×","〇"),"〇")</f>
        <v>〇</v>
      </c>
      <c r="DF15" s="16" t="str">
        <f>IF($V15="",IF(OR($A15&lt;&gt;"",$G15&lt;&gt;"",$AE15&gt;0),"×","〇"),"〇")</f>
        <v>〇</v>
      </c>
      <c r="DG15" s="16" t="str">
        <f>IF($AE15&lt;1,IF(OR($A15&lt;&gt;"",$G15&lt;&gt;"",$V15&lt;&gt;""),"×","〇"),"〇")</f>
        <v>〇</v>
      </c>
    </row>
    <row r="16" spans="1:111" s="16" customFormat="1" ht="19.95" customHeight="1" x14ac:dyDescent="0.2">
      <c r="A16" s="237" t="s">
        <v>152</v>
      </c>
      <c r="B16" s="238"/>
      <c r="C16" s="238"/>
      <c r="D16" s="238"/>
      <c r="E16" s="238"/>
      <c r="F16" s="238"/>
      <c r="G16" s="238"/>
      <c r="H16" s="238"/>
      <c r="I16" s="238"/>
      <c r="J16" s="238"/>
      <c r="K16" s="238"/>
      <c r="L16" s="238"/>
      <c r="M16" s="238"/>
      <c r="N16" s="238"/>
      <c r="O16" s="238"/>
      <c r="P16" s="238"/>
      <c r="Q16" s="238"/>
      <c r="R16" s="238"/>
      <c r="S16" s="238"/>
      <c r="T16" s="238"/>
      <c r="U16" s="238"/>
      <c r="V16" s="238"/>
      <c r="W16" s="238"/>
      <c r="X16" s="238"/>
      <c r="Y16" s="238"/>
      <c r="Z16" s="238"/>
      <c r="AA16" s="238"/>
      <c r="AB16" s="238"/>
      <c r="AC16" s="238"/>
      <c r="AD16" s="239"/>
      <c r="AE16" s="218">
        <f>ExpenseCategoryList!K$2</f>
        <v>0</v>
      </c>
      <c r="AF16" s="219"/>
      <c r="AG16" s="219"/>
      <c r="AH16" s="219"/>
      <c r="AI16" s="219"/>
      <c r="AJ16" s="220"/>
      <c r="AK16" s="22"/>
      <c r="AL16" s="42"/>
      <c r="AM16" s="43" t="s">
        <v>69</v>
      </c>
      <c r="AN16" s="112" t="s">
        <v>137</v>
      </c>
      <c r="AO16" s="112" t="s">
        <v>105</v>
      </c>
      <c r="AP16" s="48" t="s">
        <v>119</v>
      </c>
      <c r="AQ16" s="48"/>
      <c r="AR16" s="49"/>
      <c r="AS16" s="48"/>
    </row>
    <row r="17" spans="1:111" s="16" customFormat="1" ht="28.95" customHeight="1" x14ac:dyDescent="0.2">
      <c r="A17" s="242" t="s">
        <v>153</v>
      </c>
      <c r="B17" s="243"/>
      <c r="C17" s="243"/>
      <c r="D17" s="243"/>
      <c r="E17" s="243"/>
      <c r="F17" s="243"/>
      <c r="G17" s="243"/>
      <c r="H17" s="243"/>
      <c r="I17" s="243"/>
      <c r="J17" s="243"/>
      <c r="K17" s="243"/>
      <c r="L17" s="243"/>
      <c r="M17" s="243"/>
      <c r="N17" s="243"/>
      <c r="O17" s="243"/>
      <c r="P17" s="243"/>
      <c r="Q17" s="243"/>
      <c r="R17" s="243"/>
      <c r="S17" s="243"/>
      <c r="T17" s="243"/>
      <c r="U17" s="243"/>
      <c r="V17" s="243"/>
      <c r="W17" s="243"/>
      <c r="X17" s="243"/>
      <c r="Y17" s="243"/>
      <c r="Z17" s="243"/>
      <c r="AA17" s="243"/>
      <c r="AB17" s="243"/>
      <c r="AC17" s="243"/>
      <c r="AD17" s="244"/>
      <c r="AE17" s="231"/>
      <c r="AF17" s="232"/>
      <c r="AG17" s="232"/>
      <c r="AH17" s="232"/>
      <c r="AI17" s="232"/>
      <c r="AJ17" s="233"/>
      <c r="AK17" s="22"/>
      <c r="AL17" s="42"/>
      <c r="AM17" s="46" t="str">
        <f>ExpenseCategoryList!E29</f>
        <v>×</v>
      </c>
      <c r="AN17" s="133">
        <f>IF(AP17=AR17,ExpenseCategoryList!I14,"")</f>
        <v>0</v>
      </c>
      <c r="AO17" s="47" t="str">
        <f>ExpenseCategoryList!J38</f>
        <v/>
      </c>
      <c r="AP17" s="68">
        <f>ExpenseCategoryList!I29</f>
        <v>0</v>
      </c>
      <c r="AQ17" s="50" t="s">
        <v>74</v>
      </c>
      <c r="AR17" s="68">
        <f>ExpenseCategoryList!G29</f>
        <v>0</v>
      </c>
      <c r="AS17" s="48"/>
    </row>
    <row r="18" spans="1:111" s="16" customFormat="1" ht="19.95" customHeight="1" x14ac:dyDescent="0.2">
      <c r="A18" s="237" t="s">
        <v>154</v>
      </c>
      <c r="B18" s="238"/>
      <c r="C18" s="238"/>
      <c r="D18" s="238"/>
      <c r="E18" s="238"/>
      <c r="F18" s="238"/>
      <c r="G18" s="238"/>
      <c r="H18" s="238"/>
      <c r="I18" s="238"/>
      <c r="J18" s="238"/>
      <c r="K18" s="238"/>
      <c r="L18" s="238"/>
      <c r="M18" s="238"/>
      <c r="N18" s="238"/>
      <c r="O18" s="238"/>
      <c r="P18" s="238"/>
      <c r="Q18" s="238"/>
      <c r="R18" s="238"/>
      <c r="S18" s="238"/>
      <c r="T18" s="238"/>
      <c r="U18" s="238"/>
      <c r="V18" s="238"/>
      <c r="W18" s="238"/>
      <c r="X18" s="238"/>
      <c r="Y18" s="238"/>
      <c r="Z18" s="238"/>
      <c r="AA18" s="238"/>
      <c r="AB18" s="238"/>
      <c r="AC18" s="238"/>
      <c r="AD18" s="239"/>
      <c r="AE18" s="218">
        <f>ExpenseCategoryList!$Q$2</f>
        <v>0</v>
      </c>
      <c r="AF18" s="219"/>
      <c r="AG18" s="219"/>
      <c r="AH18" s="219"/>
      <c r="AI18" s="219"/>
      <c r="AJ18" s="220"/>
      <c r="AK18" s="22"/>
      <c r="AL18" s="42"/>
      <c r="AM18" s="69"/>
      <c r="AN18" s="69"/>
      <c r="AO18" s="69"/>
      <c r="AP18" s="70"/>
      <c r="AQ18" s="70"/>
      <c r="AR18" s="70"/>
      <c r="AS18" s="48"/>
    </row>
    <row r="19" spans="1:111" s="16" customFormat="1" ht="28.95" customHeight="1" x14ac:dyDescent="0.2">
      <c r="A19" s="242" t="s">
        <v>155</v>
      </c>
      <c r="B19" s="243"/>
      <c r="C19" s="243"/>
      <c r="D19" s="243"/>
      <c r="E19" s="243"/>
      <c r="F19" s="243"/>
      <c r="G19" s="243"/>
      <c r="H19" s="243"/>
      <c r="I19" s="243"/>
      <c r="J19" s="243"/>
      <c r="K19" s="243"/>
      <c r="L19" s="243"/>
      <c r="M19" s="243"/>
      <c r="N19" s="243"/>
      <c r="O19" s="243"/>
      <c r="P19" s="243"/>
      <c r="Q19" s="243"/>
      <c r="R19" s="243"/>
      <c r="S19" s="243"/>
      <c r="T19" s="243"/>
      <c r="U19" s="243"/>
      <c r="V19" s="243"/>
      <c r="W19" s="243"/>
      <c r="X19" s="243"/>
      <c r="Y19" s="243"/>
      <c r="Z19" s="243"/>
      <c r="AA19" s="243"/>
      <c r="AB19" s="243"/>
      <c r="AC19" s="243"/>
      <c r="AD19" s="244"/>
      <c r="AE19" s="234">
        <f>ExpenseCategoryList!H40</f>
        <v>0</v>
      </c>
      <c r="AF19" s="235"/>
      <c r="AG19" s="235"/>
      <c r="AH19" s="235"/>
      <c r="AI19" s="235"/>
      <c r="AJ19" s="236"/>
      <c r="AK19" s="22"/>
      <c r="AL19" s="42"/>
      <c r="AM19" s="71" t="str">
        <f>ExpenseCategoryList!E31</f>
        <v>〇</v>
      </c>
      <c r="AN19" s="133">
        <f>IF(AP17=AR17,ExpenseCategoryList!I18,"")</f>
        <v>0</v>
      </c>
      <c r="AO19" s="72" t="str">
        <f>ExpenseCategoryList!J40</f>
        <v/>
      </c>
      <c r="AP19" s="113"/>
      <c r="AQ19" s="73"/>
      <c r="AR19" s="113"/>
      <c r="AS19" s="48"/>
    </row>
    <row r="20" spans="1:111" ht="19.5" customHeight="1" x14ac:dyDescent="0.2">
      <c r="A20" s="237" t="s">
        <v>156</v>
      </c>
      <c r="B20" s="238"/>
      <c r="C20" s="238"/>
      <c r="D20" s="238"/>
      <c r="E20" s="238"/>
      <c r="F20" s="238"/>
      <c r="G20" s="238"/>
      <c r="H20" s="238"/>
      <c r="I20" s="238"/>
      <c r="J20" s="238"/>
      <c r="K20" s="238"/>
      <c r="L20" s="238"/>
      <c r="M20" s="238"/>
      <c r="N20" s="238"/>
      <c r="O20" s="238"/>
      <c r="P20" s="238"/>
      <c r="Q20" s="238"/>
      <c r="R20" s="238"/>
      <c r="S20" s="238"/>
      <c r="T20" s="238"/>
      <c r="U20" s="238"/>
      <c r="V20" s="238"/>
      <c r="W20" s="238"/>
      <c r="X20" s="238"/>
      <c r="Y20" s="238"/>
      <c r="Z20" s="238"/>
      <c r="AA20" s="238"/>
      <c r="AB20" s="238"/>
      <c r="AC20" s="238"/>
      <c r="AD20" s="239"/>
      <c r="AE20" s="218">
        <f>ExpenseCategoryList!$D$2</f>
        <v>0</v>
      </c>
      <c r="AF20" s="219"/>
      <c r="AG20" s="219"/>
      <c r="AH20" s="219"/>
      <c r="AI20" s="219"/>
      <c r="AJ20" s="220"/>
      <c r="AK20" s="18"/>
      <c r="AL20" s="44"/>
      <c r="AM20" s="69"/>
      <c r="AN20" s="69"/>
      <c r="AO20" s="69"/>
      <c r="AP20" s="114"/>
      <c r="AQ20" s="114"/>
      <c r="AR20" s="114"/>
    </row>
    <row r="21" spans="1:111" s="20" customFormat="1" ht="19.5" customHeight="1" x14ac:dyDescent="0.2">
      <c r="A21" s="215" t="s">
        <v>157</v>
      </c>
      <c r="B21" s="216"/>
      <c r="C21" s="216"/>
      <c r="D21" s="216"/>
      <c r="E21" s="216"/>
      <c r="F21" s="216"/>
      <c r="G21" s="216"/>
      <c r="H21" s="216"/>
      <c r="I21" s="216"/>
      <c r="J21" s="216"/>
      <c r="K21" s="216"/>
      <c r="L21" s="216"/>
      <c r="M21" s="216"/>
      <c r="N21" s="216"/>
      <c r="O21" s="216"/>
      <c r="P21" s="216"/>
      <c r="Q21" s="216"/>
      <c r="R21" s="216"/>
      <c r="S21" s="216"/>
      <c r="T21" s="216"/>
      <c r="U21" s="216"/>
      <c r="V21" s="216"/>
      <c r="W21" s="216"/>
      <c r="X21" s="216"/>
      <c r="Y21" s="216"/>
      <c r="Z21" s="216"/>
      <c r="AA21" s="216"/>
      <c r="AB21" s="216"/>
      <c r="AC21" s="216"/>
      <c r="AD21" s="217"/>
      <c r="AE21" s="218">
        <f>ExpenseCategoryList!J20</f>
        <v>0</v>
      </c>
      <c r="AF21" s="219"/>
      <c r="AG21" s="219"/>
      <c r="AH21" s="219"/>
      <c r="AI21" s="219"/>
      <c r="AJ21" s="220"/>
      <c r="AK21" s="131" t="str">
        <f>ExpenseCategoryList!E46</f>
        <v/>
      </c>
      <c r="AL21" s="44"/>
      <c r="AM21" s="71" t="str">
        <f>ExpenseCategoryList!E33</f>
        <v>〇</v>
      </c>
      <c r="AN21" s="133">
        <f>IF(AP17=AR17,ExpenseCategoryList!I22,"")</f>
        <v>0</v>
      </c>
      <c r="AO21" s="112" t="s">
        <v>111</v>
      </c>
      <c r="AP21" s="113"/>
      <c r="AQ21" s="75"/>
      <c r="AR21" s="113"/>
      <c r="AS21" s="49"/>
      <c r="AT21"/>
      <c r="AU21"/>
      <c r="AV21"/>
      <c r="AW21"/>
      <c r="AX21"/>
      <c r="AY21"/>
      <c r="AZ21"/>
      <c r="BA21"/>
      <c r="BB21"/>
      <c r="BC21"/>
      <c r="BD21"/>
      <c r="BE21"/>
      <c r="BF21"/>
      <c r="BG21"/>
      <c r="BH21"/>
      <c r="BI21"/>
      <c r="BJ21"/>
      <c r="BK21"/>
      <c r="BL21"/>
      <c r="BM21"/>
      <c r="BN21"/>
      <c r="BO21"/>
      <c r="BP21"/>
      <c r="BQ21"/>
      <c r="BR21"/>
      <c r="BS21"/>
      <c r="BT21"/>
      <c r="BU21"/>
      <c r="BV21"/>
      <c r="BW21"/>
      <c r="BX21"/>
      <c r="BY21"/>
      <c r="BZ21"/>
      <c r="CA21"/>
      <c r="CB21"/>
      <c r="CC21"/>
      <c r="CD21"/>
      <c r="CE21"/>
      <c r="CF21"/>
      <c r="CG21"/>
      <c r="CH21"/>
      <c r="CI21"/>
      <c r="CJ21"/>
      <c r="CK21"/>
      <c r="CL21"/>
      <c r="CM21"/>
      <c r="CN21"/>
      <c r="CO21"/>
      <c r="CP21"/>
      <c r="CQ21"/>
      <c r="CR21"/>
      <c r="CS21"/>
      <c r="CT21"/>
      <c r="CU21"/>
      <c r="CV21"/>
      <c r="CW21"/>
      <c r="CX21"/>
      <c r="CY21"/>
      <c r="CZ21"/>
      <c r="DA21"/>
      <c r="DB21"/>
      <c r="DC21"/>
      <c r="DD21"/>
      <c r="DE21"/>
      <c r="DF21"/>
      <c r="DG21"/>
    </row>
    <row r="22" spans="1:111" s="20" customFormat="1" ht="19.5" customHeight="1" x14ac:dyDescent="0.2">
      <c r="A22" s="273" t="s">
        <v>64</v>
      </c>
      <c r="B22" s="273"/>
      <c r="C22" s="273"/>
      <c r="D22" s="273"/>
      <c r="E22" s="273"/>
      <c r="F22" s="273"/>
      <c r="G22" s="273"/>
      <c r="H22" s="273"/>
      <c r="I22" s="273"/>
      <c r="J22" s="273"/>
      <c r="K22" s="273"/>
      <c r="L22" s="273"/>
      <c r="M22" s="273"/>
      <c r="N22" s="273"/>
      <c r="O22" s="273"/>
      <c r="P22" s="273"/>
      <c r="Q22" s="273"/>
      <c r="R22" s="273"/>
      <c r="S22" s="273"/>
      <c r="T22" s="273"/>
      <c r="U22" s="273"/>
      <c r="V22" s="273"/>
      <c r="W22" s="273"/>
      <c r="X22" s="273"/>
      <c r="Y22" s="273"/>
      <c r="Z22" s="273"/>
      <c r="AA22" s="273"/>
      <c r="AB22" s="273"/>
      <c r="AC22" s="273"/>
      <c r="AD22" s="273"/>
      <c r="AE22" s="274" t="str">
        <f>ExpenseCategoryList!$R$2</f>
        <v>いいえ</v>
      </c>
      <c r="AF22" s="274"/>
      <c r="AG22" s="274"/>
      <c r="AH22" s="274"/>
      <c r="AI22" s="274"/>
      <c r="AJ22" s="274"/>
      <c r="AK22" s="36"/>
      <c r="AL22" s="36"/>
      <c r="AM22" s="71" t="str">
        <f>ExpenseCategoryList!E34</f>
        <v>×</v>
      </c>
      <c r="AN22" s="72"/>
      <c r="AO22" s="72" t="str">
        <f>ExpenseCategoryList!J42</f>
        <v/>
      </c>
      <c r="AP22" s="72"/>
      <c r="AQ22" s="72"/>
      <c r="AR22" s="72"/>
      <c r="AS22" s="45"/>
      <c r="AT22"/>
      <c r="AU22"/>
      <c r="AV22"/>
      <c r="AW22"/>
      <c r="AX22"/>
      <c r="AY22"/>
      <c r="AZ22"/>
      <c r="BA22"/>
      <c r="BB22"/>
      <c r="BC22"/>
      <c r="BD22"/>
      <c r="BE22"/>
      <c r="BF22"/>
      <c r="BG22"/>
      <c r="BH22"/>
      <c r="BI22"/>
      <c r="BJ22"/>
      <c r="BK22"/>
      <c r="BL22"/>
      <c r="BM22"/>
      <c r="BN22"/>
      <c r="BO22"/>
      <c r="BP22"/>
      <c r="BQ22"/>
      <c r="BR22"/>
      <c r="BS22"/>
      <c r="BT22"/>
      <c r="BU22"/>
      <c r="BV22"/>
      <c r="BW22"/>
      <c r="BX22"/>
      <c r="BY22"/>
      <c r="BZ22"/>
      <c r="CA22"/>
      <c r="CB22"/>
      <c r="CC22"/>
      <c r="CD22"/>
      <c r="CE22"/>
      <c r="CF22"/>
      <c r="CG22"/>
      <c r="CH22"/>
      <c r="CI22"/>
      <c r="CJ22"/>
      <c r="CK22"/>
      <c r="CL22"/>
      <c r="CM22"/>
      <c r="CN22"/>
      <c r="CO22"/>
      <c r="CP22"/>
      <c r="CQ22"/>
      <c r="CR22"/>
      <c r="CS22"/>
      <c r="CT22"/>
      <c r="CU22"/>
      <c r="CV22"/>
      <c r="CW22"/>
      <c r="CX22"/>
      <c r="CY22"/>
      <c r="CZ22"/>
      <c r="DA22"/>
      <c r="DB22"/>
      <c r="DC22"/>
      <c r="DD22"/>
      <c r="DE22"/>
      <c r="DF22"/>
      <c r="DG22"/>
    </row>
    <row r="23" spans="1:111" s="20" customFormat="1" ht="17.7" customHeight="1" x14ac:dyDescent="0.2">
      <c r="A23" s="221" t="s">
        <v>47</v>
      </c>
      <c r="B23" s="221"/>
      <c r="C23" s="221"/>
      <c r="D23" s="221"/>
      <c r="E23" s="221"/>
      <c r="F23" s="221"/>
      <c r="G23" s="221"/>
      <c r="H23" s="221"/>
      <c r="I23" s="221"/>
      <c r="J23" s="221"/>
      <c r="K23" s="221"/>
      <c r="L23" s="221"/>
      <c r="M23" s="221"/>
      <c r="N23" s="221"/>
      <c r="O23" s="221"/>
      <c r="P23" s="221"/>
      <c r="Q23" s="221"/>
      <c r="R23" s="221"/>
      <c r="S23" s="221"/>
      <c r="T23" s="221"/>
      <c r="U23" s="221"/>
      <c r="V23" s="221"/>
      <c r="W23" s="221"/>
      <c r="X23" s="221"/>
      <c r="Y23" s="221"/>
      <c r="Z23" s="221"/>
      <c r="AA23" s="221"/>
      <c r="AB23" s="221"/>
      <c r="AC23" s="221"/>
      <c r="AD23" s="221"/>
      <c r="AE23" s="221"/>
      <c r="AF23" s="221"/>
      <c r="AG23" s="221"/>
      <c r="AH23" s="221"/>
      <c r="AI23" s="221"/>
      <c r="AJ23" s="221"/>
      <c r="AK23" s="221"/>
      <c r="AL23" s="30"/>
      <c r="AM23" s="76"/>
      <c r="AN23" s="76"/>
      <c r="AO23" s="74"/>
      <c r="AP23" s="74"/>
      <c r="AQ23" s="74"/>
      <c r="AR23" s="74"/>
      <c r="AS23"/>
      <c r="AT23"/>
      <c r="AU23"/>
      <c r="AV23"/>
      <c r="AW23"/>
      <c r="AX23"/>
      <c r="AY23"/>
      <c r="AZ23"/>
      <c r="BA23"/>
      <c r="BB23"/>
      <c r="BC23"/>
      <c r="BD23"/>
      <c r="BE23"/>
      <c r="BF23"/>
      <c r="BG23"/>
      <c r="BH23"/>
      <c r="BI23"/>
      <c r="BJ23"/>
      <c r="BK23"/>
      <c r="BL23"/>
      <c r="BM23"/>
      <c r="BN23"/>
      <c r="BO23"/>
      <c r="BP23"/>
      <c r="BQ23"/>
      <c r="BR23"/>
      <c r="BS23"/>
      <c r="BT23"/>
      <c r="BU23"/>
      <c r="BV23"/>
      <c r="BW23"/>
      <c r="BX23"/>
      <c r="BY23"/>
      <c r="BZ23"/>
      <c r="CA23"/>
      <c r="CB23"/>
      <c r="CC23"/>
      <c r="CD23"/>
      <c r="CE23"/>
      <c r="CF23"/>
      <c r="CG23"/>
      <c r="CH23"/>
      <c r="CI23"/>
      <c r="CJ23"/>
      <c r="CK23"/>
      <c r="CL23"/>
      <c r="CM23"/>
      <c r="CN23"/>
      <c r="CO23"/>
      <c r="CP23"/>
      <c r="CQ23"/>
      <c r="CR23"/>
      <c r="CS23"/>
      <c r="CT23"/>
      <c r="CU23"/>
      <c r="CV23"/>
      <c r="CW23"/>
      <c r="CX23"/>
      <c r="CY23"/>
      <c r="CZ23"/>
      <c r="DA23"/>
      <c r="DB23"/>
      <c r="DC23"/>
      <c r="DD23"/>
      <c r="DE23"/>
      <c r="DF23"/>
      <c r="DG23"/>
    </row>
    <row r="24" spans="1:111" s="20" customFormat="1" ht="17.7" customHeight="1" x14ac:dyDescent="0.2">
      <c r="A24" s="221" t="s">
        <v>28</v>
      </c>
      <c r="B24" s="221"/>
      <c r="C24" s="221"/>
      <c r="D24" s="221"/>
      <c r="E24" s="221"/>
      <c r="F24" s="221"/>
      <c r="G24" s="221"/>
      <c r="H24" s="221"/>
      <c r="I24" s="221"/>
      <c r="J24" s="221"/>
      <c r="K24" s="221"/>
      <c r="L24" s="221"/>
      <c r="M24" s="221"/>
      <c r="N24" s="221"/>
      <c r="O24" s="221"/>
      <c r="P24" s="221"/>
      <c r="Q24" s="221"/>
      <c r="R24" s="221"/>
      <c r="S24" s="221"/>
      <c r="T24" s="221"/>
      <c r="U24" s="221"/>
      <c r="V24" s="221"/>
      <c r="W24" s="221"/>
      <c r="X24" s="221"/>
      <c r="Y24" s="221"/>
      <c r="Z24" s="221"/>
      <c r="AA24" s="221"/>
      <c r="AB24" s="221"/>
      <c r="AC24" s="221"/>
      <c r="AD24" s="221"/>
      <c r="AE24" s="221"/>
      <c r="AF24" s="221"/>
      <c r="AG24" s="221"/>
      <c r="AH24" s="221"/>
      <c r="AI24" s="221"/>
      <c r="AJ24" s="221"/>
      <c r="AK24" s="221"/>
      <c r="AL24" s="30"/>
      <c r="AM24" s="135" t="s">
        <v>113</v>
      </c>
      <c r="AN24" s="134" t="str">
        <f xml:space="preserve"> ExpenseCategoryList!E38</f>
        <v/>
      </c>
      <c r="AO24" s="136" t="s">
        <v>138</v>
      </c>
      <c r="AP24" s="149" t="str">
        <f xml:space="preserve"> ExpenseCategoryList!E40</f>
        <v/>
      </c>
      <c r="AQ24" s="74"/>
      <c r="AR24" s="74"/>
      <c r="AS24"/>
      <c r="AT24"/>
      <c r="AU24"/>
      <c r="AV24"/>
      <c r="AW24"/>
      <c r="AX24"/>
      <c r="AY24"/>
      <c r="AZ24"/>
      <c r="BA24"/>
      <c r="BB24"/>
      <c r="BC24"/>
      <c r="BD24"/>
      <c r="BE24"/>
      <c r="BF24"/>
      <c r="BG24"/>
      <c r="BH24"/>
      <c r="BI24"/>
      <c r="BJ24"/>
      <c r="BK24"/>
      <c r="BL24"/>
      <c r="BM24"/>
      <c r="BN24"/>
      <c r="BO24"/>
      <c r="BP24"/>
      <c r="BQ24"/>
      <c r="BR24"/>
      <c r="BS24"/>
      <c r="BT24"/>
      <c r="BU24"/>
      <c r="BV24"/>
      <c r="BW24"/>
      <c r="BX24"/>
      <c r="BY24"/>
      <c r="BZ24"/>
      <c r="CA24"/>
      <c r="CB24"/>
      <c r="CC24"/>
      <c r="CD24"/>
      <c r="CE24"/>
      <c r="CF24"/>
      <c r="CG24"/>
      <c r="CH24"/>
      <c r="CI24"/>
      <c r="CJ24"/>
      <c r="CK24"/>
      <c r="CL24"/>
      <c r="CM24"/>
      <c r="CN24"/>
      <c r="CO24"/>
      <c r="CP24"/>
      <c r="CQ24"/>
      <c r="CR24"/>
      <c r="CS24"/>
      <c r="CT24"/>
      <c r="CU24"/>
      <c r="CV24"/>
      <c r="CW24"/>
      <c r="CX24"/>
      <c r="CY24"/>
      <c r="CZ24"/>
      <c r="DA24"/>
      <c r="DB24"/>
      <c r="DC24"/>
      <c r="DD24"/>
      <c r="DE24"/>
      <c r="DF24"/>
      <c r="DG24"/>
    </row>
    <row r="25" spans="1:111" s="20" customFormat="1" ht="17.7" customHeight="1" x14ac:dyDescent="0.2">
      <c r="A25" s="175" t="s">
        <v>158</v>
      </c>
      <c r="B25" s="175"/>
      <c r="C25" s="175"/>
      <c r="D25" s="175"/>
      <c r="E25" s="175"/>
      <c r="F25" s="175"/>
      <c r="G25" s="175"/>
      <c r="H25" s="175"/>
      <c r="I25" s="175"/>
      <c r="J25" s="175"/>
      <c r="K25" s="175"/>
      <c r="L25" s="175"/>
      <c r="M25" s="175"/>
      <c r="N25" s="175"/>
      <c r="O25" s="175"/>
      <c r="P25" s="175"/>
      <c r="Q25" s="175"/>
      <c r="R25" s="175"/>
      <c r="S25" s="175"/>
      <c r="T25" s="175"/>
      <c r="U25" s="175"/>
      <c r="V25" s="175"/>
      <c r="W25" s="175"/>
      <c r="X25" s="175"/>
      <c r="Y25" s="175"/>
      <c r="Z25" s="175"/>
      <c r="AA25" s="175"/>
      <c r="AB25" s="175"/>
      <c r="AC25" s="175"/>
      <c r="AD25" s="175"/>
      <c r="AE25" s="175"/>
      <c r="AF25" s="175"/>
      <c r="AG25" s="175"/>
      <c r="AH25" s="175"/>
      <c r="AI25" s="175"/>
      <c r="AJ25" s="175"/>
      <c r="AK25" s="175"/>
      <c r="AL25" s="29"/>
      <c r="AM25" s="164"/>
      <c r="AN25" s="164"/>
      <c r="AO25" s="164"/>
      <c r="AP25" s="164"/>
      <c r="AQ25" s="164"/>
      <c r="AR25" s="164"/>
      <c r="AS25" s="164"/>
      <c r="AT25" s="124"/>
      <c r="AU25" s="124"/>
      <c r="AV25" s="124"/>
      <c r="AW25" s="124"/>
      <c r="AX25" s="124"/>
      <c r="AY25" s="124"/>
      <c r="AZ25" s="124"/>
      <c r="BA25" s="124"/>
      <c r="BB25" s="124"/>
      <c r="BC25" s="124"/>
      <c r="BD25" s="124"/>
      <c r="BE25" s="124"/>
      <c r="BF25" s="124"/>
      <c r="BG25" s="124"/>
      <c r="BH25" s="124"/>
      <c r="BI25" s="124"/>
      <c r="BJ25" s="124"/>
      <c r="BK25" s="124"/>
      <c r="BL25" s="124"/>
      <c r="BM25" s="124"/>
      <c r="BN25" s="124"/>
      <c r="BO25" s="124"/>
      <c r="BP25" s="124"/>
      <c r="BQ25"/>
      <c r="BR25"/>
      <c r="BS25"/>
      <c r="BT25"/>
      <c r="BU25"/>
      <c r="BV25"/>
      <c r="BW25"/>
      <c r="BX25"/>
      <c r="BY25"/>
      <c r="BZ25"/>
      <c r="CA25"/>
      <c r="CB25"/>
      <c r="CC25"/>
      <c r="CD25"/>
      <c r="CE25"/>
      <c r="CF25"/>
      <c r="CG25"/>
      <c r="CH25"/>
      <c r="CI25"/>
      <c r="CJ25"/>
      <c r="CK25"/>
      <c r="CL25"/>
      <c r="CM25"/>
      <c r="CN25"/>
      <c r="CO25"/>
      <c r="CP25"/>
      <c r="CQ25"/>
      <c r="CR25"/>
      <c r="CS25"/>
      <c r="CT25"/>
      <c r="CU25"/>
      <c r="CV25"/>
      <c r="CW25"/>
      <c r="CX25"/>
      <c r="CY25"/>
      <c r="CZ25"/>
      <c r="DA25"/>
      <c r="DB25"/>
      <c r="DC25"/>
      <c r="DD25"/>
      <c r="DE25"/>
      <c r="DF25"/>
      <c r="DG25"/>
    </row>
    <row r="26" spans="1:111" s="20" customFormat="1" ht="30" customHeight="1" x14ac:dyDescent="0.2">
      <c r="A26" s="240" t="s">
        <v>161</v>
      </c>
      <c r="B26" s="240"/>
      <c r="C26" s="240"/>
      <c r="D26" s="240"/>
      <c r="E26" s="240"/>
      <c r="F26" s="240"/>
      <c r="G26" s="240"/>
      <c r="H26" s="240"/>
      <c r="I26" s="240"/>
      <c r="J26" s="240"/>
      <c r="K26" s="240"/>
      <c r="L26" s="240"/>
      <c r="M26" s="240"/>
      <c r="N26" s="240"/>
      <c r="O26" s="240"/>
      <c r="P26" s="240"/>
      <c r="Q26" s="240"/>
      <c r="R26" s="240"/>
      <c r="S26" s="240"/>
      <c r="T26" s="240"/>
      <c r="U26" s="240"/>
      <c r="V26" s="240"/>
      <c r="W26" s="240"/>
      <c r="X26" s="240"/>
      <c r="Y26" s="240"/>
      <c r="Z26" s="240"/>
      <c r="AA26" s="240"/>
      <c r="AB26" s="240"/>
      <c r="AC26" s="240"/>
      <c r="AD26" s="240"/>
      <c r="AE26" s="240"/>
      <c r="AF26" s="240"/>
      <c r="AG26" s="240"/>
      <c r="AH26" s="240"/>
      <c r="AI26" s="240"/>
      <c r="AJ26" s="240"/>
      <c r="AK26" s="240"/>
      <c r="AL26" s="150"/>
      <c r="AM26" s="163" t="str">
        <f>ExpenseCategoryList!E48 &amp; ExpenseCategoryList!E49</f>
        <v/>
      </c>
      <c r="AN26" s="163"/>
      <c r="AO26" s="163"/>
      <c r="AP26" s="163"/>
      <c r="AQ26" s="163"/>
      <c r="AR26" s="163"/>
      <c r="AS26" s="163"/>
      <c r="AT26"/>
      <c r="AU26"/>
      <c r="AV26"/>
      <c r="AW26"/>
      <c r="AX26"/>
      <c r="AY26"/>
      <c r="AZ26"/>
      <c r="BA26"/>
      <c r="BB26"/>
      <c r="BC26"/>
      <c r="BD26"/>
      <c r="BE26"/>
      <c r="BF26"/>
      <c r="BG26"/>
      <c r="BH26"/>
      <c r="BI26"/>
      <c r="BJ26"/>
      <c r="BK26"/>
      <c r="BL26"/>
      <c r="BM26"/>
      <c r="BN26"/>
      <c r="BO26"/>
      <c r="BP26"/>
      <c r="BQ26"/>
      <c r="BR26"/>
      <c r="BS26"/>
      <c r="BT26"/>
      <c r="BU26"/>
      <c r="BV26"/>
      <c r="BW26"/>
      <c r="BX26"/>
      <c r="BY26"/>
      <c r="BZ26"/>
      <c r="CA26"/>
      <c r="CB26"/>
      <c r="CC26"/>
      <c r="CD26"/>
      <c r="CE26"/>
      <c r="CF26"/>
      <c r="CG26"/>
      <c r="CH26"/>
      <c r="CI26"/>
      <c r="CJ26"/>
      <c r="CK26"/>
      <c r="CL26"/>
      <c r="CM26"/>
      <c r="CN26"/>
      <c r="CO26"/>
      <c r="CP26"/>
      <c r="CQ26"/>
      <c r="CR26"/>
      <c r="CS26"/>
      <c r="CT26"/>
      <c r="CU26"/>
      <c r="CV26"/>
      <c r="CW26"/>
      <c r="CX26"/>
      <c r="CY26"/>
      <c r="CZ26"/>
      <c r="DA26"/>
      <c r="DB26"/>
      <c r="DC26"/>
      <c r="DD26"/>
      <c r="DE26"/>
      <c r="DF26"/>
      <c r="DG26"/>
    </row>
    <row r="27" spans="1:111" s="20" customFormat="1" ht="17.7" customHeight="1" x14ac:dyDescent="0.2">
      <c r="A27" s="245" t="s">
        <v>160</v>
      </c>
      <c r="B27" s="245"/>
      <c r="C27" s="245"/>
      <c r="D27" s="245"/>
      <c r="E27" s="245"/>
      <c r="F27" s="245"/>
      <c r="G27" s="245"/>
      <c r="H27" s="245"/>
      <c r="I27" s="245"/>
      <c r="J27" s="245"/>
      <c r="K27" s="245"/>
      <c r="L27" s="245"/>
      <c r="M27" s="245"/>
      <c r="N27" s="245"/>
      <c r="O27" s="245"/>
      <c r="P27" s="245"/>
      <c r="Q27" s="245"/>
      <c r="R27" s="245"/>
      <c r="S27" s="245"/>
      <c r="T27" s="245"/>
      <c r="U27" s="245"/>
      <c r="V27" s="245"/>
      <c r="W27" s="245"/>
      <c r="X27" s="245"/>
      <c r="Y27" s="245"/>
      <c r="Z27" s="245"/>
      <c r="AA27" s="245"/>
      <c r="AB27" s="245"/>
      <c r="AC27" s="245"/>
      <c r="AD27" s="245"/>
      <c r="AE27" s="245"/>
      <c r="AF27" s="245"/>
      <c r="AG27" s="245"/>
      <c r="AH27" s="245"/>
      <c r="AI27" s="245"/>
      <c r="AJ27" s="245"/>
      <c r="AK27" s="245"/>
      <c r="AL27" s="31"/>
      <c r="AM27" s="124"/>
      <c r="AN27" s="124"/>
      <c r="AO27" s="124"/>
      <c r="AP27" s="124"/>
      <c r="AQ27" s="124"/>
      <c r="AR27" s="124"/>
      <c r="AS27" s="124"/>
      <c r="AT27"/>
      <c r="AU27"/>
      <c r="AV27"/>
      <c r="AW27"/>
      <c r="AX27"/>
      <c r="AY27"/>
      <c r="AZ27"/>
      <c r="BA27"/>
      <c r="BB27"/>
      <c r="BC27"/>
      <c r="BD27"/>
      <c r="BE27"/>
      <c r="BF27"/>
      <c r="BG27"/>
      <c r="BH27"/>
      <c r="BI27"/>
      <c r="BJ27"/>
      <c r="BK27"/>
      <c r="BL27"/>
      <c r="BM27"/>
      <c r="BN27"/>
      <c r="BO27"/>
      <c r="BP27"/>
      <c r="BQ27"/>
      <c r="BR27"/>
      <c r="BS27"/>
      <c r="BT27"/>
      <c r="BU27"/>
      <c r="BV27"/>
      <c r="BW27"/>
      <c r="BX27"/>
      <c r="BY27"/>
      <c r="BZ27"/>
      <c r="CA27"/>
      <c r="CB27"/>
      <c r="CC27"/>
      <c r="CD27"/>
      <c r="CE27"/>
      <c r="CF27"/>
      <c r="CG27"/>
      <c r="CH27"/>
      <c r="CI27"/>
      <c r="CJ27"/>
      <c r="CK27"/>
      <c r="CL27"/>
      <c r="CM27"/>
      <c r="CN27"/>
      <c r="CO27"/>
      <c r="CP27"/>
      <c r="CQ27"/>
      <c r="CR27"/>
      <c r="CS27"/>
      <c r="CT27"/>
      <c r="CU27"/>
      <c r="CV27"/>
      <c r="CW27"/>
      <c r="CX27"/>
      <c r="CY27"/>
      <c r="CZ27"/>
      <c r="DA27"/>
      <c r="DB27"/>
      <c r="DC27"/>
      <c r="DD27"/>
      <c r="DE27"/>
      <c r="DF27"/>
      <c r="DG27"/>
    </row>
    <row r="28" spans="1:111" s="20" customFormat="1" ht="17.7" customHeight="1" x14ac:dyDescent="0.2">
      <c r="A28" s="245" t="s">
        <v>178</v>
      </c>
      <c r="B28" s="245"/>
      <c r="C28" s="245"/>
      <c r="D28" s="245"/>
      <c r="E28" s="245"/>
      <c r="F28" s="245"/>
      <c r="G28" s="245"/>
      <c r="H28" s="245"/>
      <c r="I28" s="245"/>
      <c r="J28" s="245"/>
      <c r="K28" s="245"/>
      <c r="L28" s="245"/>
      <c r="M28" s="245"/>
      <c r="N28" s="245"/>
      <c r="O28" s="245"/>
      <c r="P28" s="245"/>
      <c r="Q28" s="245"/>
      <c r="R28" s="245"/>
      <c r="S28" s="245"/>
      <c r="T28" s="245"/>
      <c r="U28" s="245"/>
      <c r="V28" s="245"/>
      <c r="W28" s="245"/>
      <c r="X28" s="245"/>
      <c r="Y28" s="245"/>
      <c r="Z28" s="245"/>
      <c r="AA28" s="245"/>
      <c r="AB28" s="245"/>
      <c r="AC28" s="245"/>
      <c r="AD28" s="245"/>
      <c r="AE28" s="245"/>
      <c r="AF28" s="245"/>
      <c r="AG28" s="245"/>
      <c r="AH28" s="245"/>
      <c r="AI28" s="245"/>
      <c r="AJ28" s="245"/>
      <c r="AK28" s="245"/>
      <c r="AL28" s="33"/>
      <c r="AM28" s="176"/>
      <c r="AN28" s="176"/>
      <c r="AO28" s="176"/>
      <c r="AP28" s="176"/>
      <c r="AQ28" s="176"/>
      <c r="AR28" s="176"/>
      <c r="AS28"/>
      <c r="AT28"/>
      <c r="AU28"/>
      <c r="AV28"/>
      <c r="AW28"/>
      <c r="AX28"/>
      <c r="AY28"/>
      <c r="AZ28"/>
      <c r="BA28"/>
      <c r="BB28"/>
      <c r="BC28"/>
      <c r="BD28"/>
      <c r="BE28"/>
      <c r="BF28"/>
      <c r="BG28"/>
      <c r="BH28"/>
      <c r="BI28"/>
      <c r="BJ28"/>
      <c r="BK28"/>
      <c r="BL28"/>
      <c r="BM28"/>
      <c r="BN28"/>
      <c r="BO28"/>
      <c r="BP28"/>
      <c r="BQ28"/>
      <c r="BR28"/>
      <c r="BS28"/>
      <c r="BT28"/>
      <c r="BU28"/>
      <c r="BV28"/>
      <c r="BW28"/>
      <c r="BX28"/>
      <c r="BY28"/>
      <c r="BZ28"/>
      <c r="CA28"/>
      <c r="CB28"/>
      <c r="CC28"/>
      <c r="CD28"/>
      <c r="CE28"/>
      <c r="CF28"/>
      <c r="CG28"/>
      <c r="CH28"/>
      <c r="CI28"/>
      <c r="CJ28"/>
      <c r="CK28"/>
      <c r="CL28"/>
      <c r="CM28"/>
      <c r="CN28"/>
      <c r="CO28"/>
      <c r="CP28"/>
      <c r="CQ28"/>
      <c r="CR28"/>
      <c r="CS28"/>
      <c r="CT28"/>
      <c r="CU28"/>
      <c r="CV28"/>
      <c r="CW28"/>
      <c r="CX28"/>
      <c r="CY28"/>
      <c r="CZ28"/>
      <c r="DA28"/>
      <c r="DB28"/>
      <c r="DC28"/>
      <c r="DD28"/>
      <c r="DE28"/>
      <c r="DF28"/>
      <c r="DG28"/>
    </row>
    <row r="29" spans="1:111" s="20" customFormat="1" ht="17.7" customHeight="1" x14ac:dyDescent="0.2">
      <c r="A29" s="245" t="s">
        <v>51</v>
      </c>
      <c r="B29" s="245"/>
      <c r="C29" s="245"/>
      <c r="D29" s="245"/>
      <c r="E29" s="245"/>
      <c r="F29" s="245"/>
      <c r="G29" s="245"/>
      <c r="H29" s="245"/>
      <c r="I29" s="245"/>
      <c r="J29" s="245"/>
      <c r="K29" s="245"/>
      <c r="L29" s="245"/>
      <c r="M29" s="245"/>
      <c r="N29" s="245"/>
      <c r="O29" s="245"/>
      <c r="P29" s="245"/>
      <c r="Q29" s="245"/>
      <c r="R29" s="245"/>
      <c r="S29" s="245"/>
      <c r="T29" s="245"/>
      <c r="U29" s="245"/>
      <c r="V29" s="245"/>
      <c r="W29" s="245"/>
      <c r="X29" s="245"/>
      <c r="Y29" s="245"/>
      <c r="Z29" s="245"/>
      <c r="AA29" s="245"/>
      <c r="AB29" s="245"/>
      <c r="AC29" s="245"/>
      <c r="AD29" s="245"/>
      <c r="AE29" s="245"/>
      <c r="AF29" s="245"/>
      <c r="AG29" s="245"/>
      <c r="AH29" s="245"/>
      <c r="AI29" s="245"/>
      <c r="AJ29" s="245"/>
      <c r="AK29" s="245"/>
      <c r="AL29" s="132"/>
      <c r="AM29" s="20" t="s">
        <v>120</v>
      </c>
      <c r="AS29"/>
      <c r="AT29"/>
      <c r="AU29"/>
      <c r="AV29"/>
      <c r="AW29"/>
      <c r="AX29"/>
      <c r="AY29"/>
      <c r="AZ29"/>
      <c r="BA29"/>
      <c r="BB29"/>
      <c r="BC29"/>
      <c r="BD29"/>
      <c r="BE29"/>
      <c r="BF29"/>
      <c r="BG29"/>
      <c r="BH29"/>
      <c r="BI29"/>
      <c r="BJ29"/>
      <c r="BK29"/>
      <c r="BL29"/>
      <c r="BM29"/>
      <c r="BN29"/>
      <c r="BO29"/>
      <c r="BP29"/>
      <c r="BQ29"/>
      <c r="BR29"/>
      <c r="BS29"/>
      <c r="BT29"/>
      <c r="BU29"/>
      <c r="BV29"/>
      <c r="BW29"/>
      <c r="BX29"/>
      <c r="BY29"/>
      <c r="BZ29"/>
      <c r="CA29"/>
      <c r="CB29"/>
      <c r="CC29"/>
      <c r="CD29"/>
      <c r="CE29"/>
      <c r="CF29"/>
      <c r="CG29"/>
      <c r="CH29"/>
      <c r="CI29"/>
      <c r="CJ29"/>
      <c r="CK29"/>
      <c r="CL29"/>
      <c r="CM29"/>
      <c r="CN29"/>
      <c r="CO29"/>
      <c r="CP29"/>
      <c r="CQ29"/>
      <c r="CR29"/>
      <c r="CS29"/>
      <c r="CT29"/>
      <c r="CU29"/>
      <c r="CV29"/>
      <c r="CW29"/>
      <c r="CX29"/>
      <c r="CY29"/>
      <c r="CZ29"/>
      <c r="DA29"/>
      <c r="DB29"/>
      <c r="DC29"/>
      <c r="DD29"/>
      <c r="DE29"/>
      <c r="DF29"/>
      <c r="DG29"/>
    </row>
    <row r="30" spans="1:111" s="20" customFormat="1" ht="17.7" customHeight="1" x14ac:dyDescent="0.2">
      <c r="A30" s="270" t="s">
        <v>159</v>
      </c>
      <c r="B30" s="270"/>
      <c r="C30" s="270"/>
      <c r="D30" s="270"/>
      <c r="E30" s="270"/>
      <c r="F30" s="270"/>
      <c r="G30" s="270"/>
      <c r="H30" s="270"/>
      <c r="I30" s="270"/>
      <c r="J30" s="270"/>
      <c r="K30" s="270"/>
      <c r="L30" s="270"/>
      <c r="M30" s="270"/>
      <c r="N30" s="270"/>
      <c r="O30" s="270"/>
      <c r="P30" s="270"/>
      <c r="Q30" s="270"/>
      <c r="R30" s="270"/>
      <c r="S30" s="270"/>
      <c r="T30" s="270"/>
      <c r="U30" s="270"/>
      <c r="V30" s="270"/>
      <c r="W30" s="270"/>
      <c r="X30" s="270"/>
      <c r="Y30" s="270"/>
      <c r="Z30" s="270"/>
      <c r="AA30" s="270"/>
      <c r="AB30" s="270"/>
      <c r="AC30" s="270"/>
      <c r="AD30" s="270"/>
      <c r="AE30" s="270"/>
      <c r="AF30" s="270"/>
      <c r="AG30" s="270"/>
      <c r="AH30" s="270"/>
      <c r="AI30" s="270"/>
      <c r="AJ30" s="270"/>
      <c r="AK30" s="270"/>
      <c r="AL30" s="32"/>
      <c r="AM30" s="20" t="s">
        <v>121</v>
      </c>
      <c r="AS30"/>
      <c r="AT30"/>
      <c r="AU30"/>
      <c r="AV30"/>
      <c r="AW30"/>
      <c r="AX30"/>
      <c r="AY30"/>
      <c r="AZ30"/>
      <c r="BA30"/>
      <c r="BB30"/>
      <c r="BC30"/>
      <c r="BD30"/>
      <c r="BE30"/>
      <c r="BF30"/>
      <c r="BG30"/>
      <c r="BH30"/>
      <c r="BI30"/>
      <c r="BJ30"/>
      <c r="BK30"/>
      <c r="BL30"/>
      <c r="BM30"/>
      <c r="BN30"/>
      <c r="BO30"/>
      <c r="BP30"/>
      <c r="BQ30"/>
      <c r="BR30"/>
      <c r="BS30"/>
      <c r="BT30"/>
      <c r="BU30"/>
      <c r="BV30"/>
      <c r="BW30"/>
      <c r="BX30"/>
      <c r="BY30"/>
      <c r="BZ30"/>
      <c r="CA30"/>
      <c r="CB30"/>
      <c r="CC30"/>
      <c r="CD30"/>
      <c r="CE30"/>
      <c r="CF30"/>
      <c r="CG30"/>
      <c r="CH30"/>
      <c r="CI30"/>
      <c r="CJ30"/>
      <c r="CK30"/>
      <c r="CL30"/>
      <c r="CM30"/>
      <c r="CN30"/>
      <c r="CO30"/>
      <c r="CP30"/>
      <c r="CQ30"/>
      <c r="CR30"/>
      <c r="CS30"/>
      <c r="CT30"/>
      <c r="CU30"/>
      <c r="CV30"/>
      <c r="CW30"/>
      <c r="CX30"/>
      <c r="CY30"/>
      <c r="CZ30"/>
      <c r="DA30"/>
      <c r="DB30"/>
      <c r="DC30"/>
      <c r="DD30"/>
      <c r="DE30"/>
      <c r="DF30"/>
      <c r="DG30"/>
    </row>
    <row r="31" spans="1:111" s="20" customFormat="1" ht="17.7" customHeight="1" x14ac:dyDescent="0.2">
      <c r="A31" s="245"/>
      <c r="B31" s="245"/>
      <c r="C31" s="245"/>
      <c r="D31" s="245"/>
      <c r="E31" s="245"/>
      <c r="F31" s="245"/>
      <c r="G31" s="245"/>
      <c r="H31" s="245"/>
      <c r="I31" s="245"/>
      <c r="J31" s="245"/>
      <c r="K31" s="245"/>
      <c r="L31" s="245"/>
      <c r="M31" s="245"/>
      <c r="N31" s="245"/>
      <c r="O31" s="245"/>
      <c r="P31" s="245"/>
      <c r="Q31" s="245"/>
      <c r="R31" s="245"/>
      <c r="S31" s="245"/>
      <c r="T31" s="245"/>
      <c r="U31" s="245"/>
      <c r="V31" s="245"/>
      <c r="W31" s="245"/>
      <c r="X31" s="245"/>
      <c r="Y31" s="245"/>
      <c r="Z31" s="245"/>
      <c r="AA31" s="245"/>
      <c r="AB31" s="245"/>
      <c r="AC31" s="245"/>
      <c r="AD31" s="245"/>
      <c r="AE31" s="245"/>
      <c r="AF31" s="245"/>
      <c r="AG31" s="245"/>
      <c r="AH31" s="245"/>
      <c r="AI31" s="245"/>
      <c r="AJ31" s="245"/>
      <c r="AK31" s="245"/>
      <c r="AL31" s="34"/>
      <c r="AM31" s="20" t="s">
        <v>122</v>
      </c>
      <c r="AS31"/>
      <c r="AT31"/>
      <c r="AU31"/>
      <c r="AV31"/>
      <c r="AW31"/>
      <c r="AX31"/>
      <c r="AY31"/>
      <c r="AZ31"/>
      <c r="BA31"/>
      <c r="BB31"/>
      <c r="BC31"/>
      <c r="BD31"/>
      <c r="BE31"/>
      <c r="BF31"/>
      <c r="BG31"/>
      <c r="BH31"/>
      <c r="BI31"/>
      <c r="BJ31"/>
      <c r="BK31"/>
      <c r="BL31"/>
      <c r="BM31"/>
      <c r="BN31"/>
      <c r="BO31"/>
      <c r="BP31"/>
      <c r="BQ31"/>
      <c r="BR31"/>
      <c r="BS31"/>
      <c r="BT31"/>
      <c r="BU31"/>
      <c r="BV31"/>
      <c r="BW31"/>
      <c r="BX31"/>
      <c r="BY31"/>
      <c r="BZ31"/>
      <c r="CA31"/>
      <c r="CB31"/>
      <c r="CC31"/>
      <c r="CD31"/>
      <c r="CE31"/>
      <c r="CF31"/>
      <c r="CG31"/>
      <c r="CH31"/>
      <c r="CI31"/>
      <c r="CJ31"/>
      <c r="CK31"/>
      <c r="CL31"/>
      <c r="CM31"/>
      <c r="CN31"/>
      <c r="CO31"/>
      <c r="CP31"/>
      <c r="CQ31"/>
      <c r="CR31"/>
      <c r="CS31"/>
      <c r="CT31"/>
      <c r="CU31"/>
      <c r="CV31"/>
      <c r="CW31"/>
      <c r="CX31"/>
      <c r="CY31"/>
      <c r="CZ31"/>
      <c r="DA31"/>
      <c r="DB31"/>
      <c r="DC31"/>
      <c r="DD31"/>
      <c r="DE31"/>
      <c r="DF31"/>
      <c r="DG31"/>
    </row>
    <row r="32" spans="1:111" s="20" customFormat="1" ht="28.95" customHeight="1" x14ac:dyDescent="0.2">
      <c r="A32" s="271" t="s">
        <v>52</v>
      </c>
      <c r="B32" s="272"/>
      <c r="C32" s="272"/>
      <c r="D32" s="272"/>
      <c r="E32" s="272"/>
      <c r="F32" s="272"/>
      <c r="G32" s="272"/>
      <c r="H32" s="272"/>
      <c r="I32" s="272"/>
      <c r="J32" s="272"/>
      <c r="K32" s="272"/>
      <c r="L32" s="272"/>
      <c r="M32" s="272"/>
      <c r="N32" s="272"/>
      <c r="O32" s="272"/>
      <c r="P32" s="272"/>
      <c r="Q32" s="272"/>
      <c r="R32" s="272"/>
      <c r="S32" s="272"/>
      <c r="T32" s="272"/>
      <c r="U32" s="272"/>
      <c r="V32" s="272"/>
      <c r="W32" s="272"/>
      <c r="X32" s="272"/>
      <c r="Y32" s="272"/>
      <c r="Z32" s="272"/>
      <c r="AA32" s="272"/>
      <c r="AB32" s="272"/>
      <c r="AC32" s="272"/>
      <c r="AD32" s="272"/>
      <c r="AE32" s="272"/>
      <c r="AF32" s="272"/>
      <c r="AG32" s="272"/>
      <c r="AH32" s="272"/>
      <c r="AI32" s="272"/>
      <c r="AJ32" s="272"/>
      <c r="AK32" s="272"/>
      <c r="AL32" s="23"/>
      <c r="AM32" s="20" t="s">
        <v>123</v>
      </c>
      <c r="AS32"/>
      <c r="AT32"/>
      <c r="AU32"/>
      <c r="AV32"/>
      <c r="AW32"/>
      <c r="AX32"/>
      <c r="AY32"/>
      <c r="AZ32"/>
      <c r="BA32"/>
      <c r="BB32"/>
      <c r="BC32"/>
      <c r="BD32"/>
      <c r="BE32"/>
      <c r="BF32"/>
      <c r="BG32"/>
      <c r="BH32"/>
      <c r="BI32"/>
      <c r="BJ32"/>
      <c r="BK32"/>
      <c r="BL32"/>
      <c r="BM32"/>
      <c r="BN32"/>
      <c r="BO32"/>
      <c r="BP32"/>
      <c r="BQ32"/>
      <c r="BR32"/>
      <c r="BS32"/>
      <c r="BT32"/>
      <c r="BU32"/>
      <c r="BV32"/>
      <c r="BW32"/>
      <c r="BX32"/>
      <c r="BY32"/>
      <c r="BZ32"/>
      <c r="CA32"/>
      <c r="CB32"/>
      <c r="CC32"/>
      <c r="CD32"/>
      <c r="CE32"/>
      <c r="CF32"/>
      <c r="CG32"/>
      <c r="CH32"/>
      <c r="CI32"/>
      <c r="CJ32"/>
      <c r="CK32"/>
      <c r="CL32"/>
      <c r="CM32"/>
      <c r="CN32"/>
      <c r="CO32"/>
      <c r="CP32"/>
      <c r="CQ32"/>
      <c r="CR32"/>
      <c r="CS32"/>
      <c r="CT32"/>
      <c r="CU32"/>
      <c r="CV32"/>
      <c r="CW32"/>
      <c r="CX32"/>
      <c r="CY32"/>
      <c r="CZ32"/>
      <c r="DA32"/>
      <c r="DB32"/>
      <c r="DC32"/>
      <c r="DD32"/>
      <c r="DE32"/>
      <c r="DF32"/>
      <c r="DG32"/>
    </row>
    <row r="33" spans="1:111" s="20" customFormat="1" ht="22.95" customHeight="1" thickBot="1" x14ac:dyDescent="0.25">
      <c r="A33" s="192" t="s">
        <v>29</v>
      </c>
      <c r="B33" s="165"/>
      <c r="C33" s="165"/>
      <c r="D33" s="165"/>
      <c r="E33" s="165"/>
      <c r="F33" s="193"/>
      <c r="G33" s="193"/>
      <c r="H33" s="193"/>
      <c r="I33" s="193"/>
      <c r="J33" s="165" t="s">
        <v>34</v>
      </c>
      <c r="K33" s="165"/>
      <c r="L33" s="165"/>
      <c r="M33" s="165"/>
      <c r="N33" s="168" t="s">
        <v>36</v>
      </c>
      <c r="O33" s="168"/>
      <c r="P33" s="168"/>
      <c r="Q33" s="168"/>
      <c r="R33" s="168"/>
      <c r="S33" s="168"/>
      <c r="T33" s="168"/>
      <c r="U33" s="168"/>
      <c r="V33" s="168"/>
      <c r="W33" s="168"/>
      <c r="X33" s="168"/>
      <c r="Y33" s="168"/>
      <c r="Z33" s="168"/>
      <c r="AA33" s="168"/>
      <c r="AB33" s="168"/>
      <c r="AC33" s="168"/>
      <c r="AD33" s="168"/>
      <c r="AE33" s="168"/>
      <c r="AF33" s="168"/>
      <c r="AG33" s="168"/>
      <c r="AH33" s="168"/>
      <c r="AI33" s="168"/>
      <c r="AJ33" s="168"/>
      <c r="AK33" s="23"/>
      <c r="AL33" s="23"/>
      <c r="AS33"/>
      <c r="AT33"/>
      <c r="AU33"/>
      <c r="AV33"/>
      <c r="AW33"/>
      <c r="AX33"/>
      <c r="AY33"/>
      <c r="AZ33"/>
      <c r="BA33"/>
      <c r="BB33"/>
      <c r="BC33"/>
      <c r="BD33"/>
      <c r="BE33"/>
      <c r="BF33"/>
      <c r="BG33"/>
      <c r="BH33"/>
      <c r="BI33"/>
      <c r="BJ33"/>
      <c r="BK33"/>
      <c r="BL33"/>
      <c r="BM33"/>
      <c r="BN33"/>
      <c r="BO33"/>
      <c r="BP33"/>
      <c r="BQ33"/>
      <c r="BR33"/>
      <c r="BS33"/>
      <c r="BT33"/>
      <c r="BU33"/>
      <c r="BV33"/>
      <c r="BW33"/>
      <c r="BX33"/>
      <c r="BY33"/>
      <c r="BZ33"/>
      <c r="CA33"/>
      <c r="CB33"/>
      <c r="CC33"/>
      <c r="CD33"/>
      <c r="CE33"/>
      <c r="CF33"/>
      <c r="CG33"/>
      <c r="CH33"/>
      <c r="CI33"/>
      <c r="CJ33"/>
      <c r="CK33"/>
      <c r="CL33"/>
      <c r="CM33"/>
      <c r="CN33"/>
      <c r="CO33"/>
      <c r="CP33"/>
      <c r="CQ33"/>
      <c r="CR33"/>
      <c r="CS33"/>
      <c r="CT33"/>
      <c r="CU33"/>
      <c r="CV33"/>
      <c r="CW33"/>
      <c r="CX33"/>
      <c r="CY33"/>
      <c r="CZ33"/>
      <c r="DA33"/>
      <c r="DB33"/>
      <c r="DC33"/>
      <c r="DD33"/>
      <c r="DE33"/>
      <c r="DF33"/>
      <c r="DG33"/>
    </row>
    <row r="34" spans="1:111" s="20" customFormat="1" ht="22.95" customHeight="1" thickTop="1" x14ac:dyDescent="0.2">
      <c r="A34" s="275" t="s">
        <v>65</v>
      </c>
      <c r="B34" s="276"/>
      <c r="C34" s="276"/>
      <c r="D34" s="276"/>
      <c r="E34" s="276"/>
      <c r="F34" s="40"/>
      <c r="G34" s="277" t="s">
        <v>37</v>
      </c>
      <c r="H34" s="277"/>
      <c r="I34" s="41"/>
      <c r="J34" s="170" t="s">
        <v>66</v>
      </c>
      <c r="K34" s="170"/>
      <c r="L34" s="170"/>
      <c r="M34" s="171"/>
      <c r="N34" s="172" t="s">
        <v>67</v>
      </c>
      <c r="O34" s="173"/>
      <c r="P34" s="173"/>
      <c r="Q34" s="173"/>
      <c r="R34" s="173"/>
      <c r="S34" s="173"/>
      <c r="T34" s="173"/>
      <c r="U34" s="173"/>
      <c r="V34" s="173"/>
      <c r="W34" s="173"/>
      <c r="X34" s="173"/>
      <c r="Y34" s="173"/>
      <c r="Z34" s="173"/>
      <c r="AA34" s="173"/>
      <c r="AB34" s="173"/>
      <c r="AC34" s="173"/>
      <c r="AD34" s="173"/>
      <c r="AE34" s="173"/>
      <c r="AF34" s="173"/>
      <c r="AG34" s="173"/>
      <c r="AH34" s="173"/>
      <c r="AI34" s="173"/>
      <c r="AJ34" s="174"/>
      <c r="AK34" s="23"/>
      <c r="AL34" s="23"/>
      <c r="AM34" s="20" t="s">
        <v>126</v>
      </c>
      <c r="AS34"/>
      <c r="AT34"/>
      <c r="AU34"/>
      <c r="AV34"/>
      <c r="AW34"/>
      <c r="AX34"/>
      <c r="AY34"/>
      <c r="AZ34"/>
      <c r="BA34"/>
      <c r="BB34"/>
      <c r="BC34"/>
      <c r="BD34"/>
      <c r="BE34"/>
      <c r="BF34"/>
      <c r="BG34"/>
      <c r="BH34"/>
      <c r="BI34"/>
      <c r="BJ34"/>
      <c r="BK34"/>
      <c r="BL34"/>
      <c r="BM34"/>
      <c r="BN34"/>
      <c r="BO34"/>
      <c r="BP34"/>
      <c r="BQ34"/>
      <c r="BR34"/>
      <c r="BS34"/>
      <c r="BT34"/>
      <c r="BU34"/>
      <c r="BV34"/>
      <c r="BW34"/>
      <c r="BX34"/>
      <c r="BY34"/>
      <c r="BZ34"/>
      <c r="CA34"/>
      <c r="CB34"/>
      <c r="CC34"/>
      <c r="CD34"/>
      <c r="CE34"/>
      <c r="CF34"/>
      <c r="CG34"/>
      <c r="CH34"/>
      <c r="CI34"/>
      <c r="CJ34"/>
      <c r="CK34"/>
      <c r="CL34"/>
      <c r="CM34"/>
      <c r="CN34"/>
      <c r="CO34"/>
      <c r="CP34"/>
      <c r="CQ34"/>
      <c r="CR34"/>
      <c r="CS34"/>
      <c r="CT34"/>
      <c r="CU34"/>
      <c r="CV34"/>
      <c r="CW34"/>
      <c r="CX34"/>
      <c r="CY34"/>
      <c r="CZ34"/>
      <c r="DA34"/>
      <c r="DB34"/>
      <c r="DC34"/>
      <c r="DD34"/>
      <c r="DE34"/>
      <c r="DF34"/>
      <c r="DG34"/>
    </row>
    <row r="35" spans="1:111" s="20" customFormat="1" ht="43.2" customHeight="1" x14ac:dyDescent="0.2">
      <c r="A35" s="246" t="s">
        <v>30</v>
      </c>
      <c r="B35" s="167"/>
      <c r="C35" s="167"/>
      <c r="D35" s="167"/>
      <c r="E35" s="194"/>
      <c r="F35" s="38"/>
      <c r="G35" s="278" t="s">
        <v>37</v>
      </c>
      <c r="H35" s="278"/>
      <c r="I35" s="39"/>
      <c r="J35" s="166" t="s">
        <v>35</v>
      </c>
      <c r="K35" s="167"/>
      <c r="L35" s="167"/>
      <c r="M35" s="167"/>
      <c r="N35" s="169" t="s">
        <v>181</v>
      </c>
      <c r="O35" s="169"/>
      <c r="P35" s="169"/>
      <c r="Q35" s="169"/>
      <c r="R35" s="169"/>
      <c r="S35" s="169"/>
      <c r="T35" s="169"/>
      <c r="U35" s="169"/>
      <c r="V35" s="169"/>
      <c r="W35" s="169"/>
      <c r="X35" s="169"/>
      <c r="Y35" s="169"/>
      <c r="Z35" s="169"/>
      <c r="AA35" s="169"/>
      <c r="AB35" s="169"/>
      <c r="AC35" s="169"/>
      <c r="AD35" s="169"/>
      <c r="AE35" s="169"/>
      <c r="AF35" s="169"/>
      <c r="AG35" s="169"/>
      <c r="AH35" s="169"/>
      <c r="AI35" s="169"/>
      <c r="AJ35" s="169"/>
      <c r="AK35" s="23"/>
      <c r="AL35" s="23"/>
      <c r="AM35" s="20" t="s">
        <v>124</v>
      </c>
      <c r="AS35"/>
      <c r="AT35"/>
      <c r="AU35"/>
      <c r="AV35"/>
      <c r="AW35"/>
      <c r="AX35"/>
      <c r="AY35"/>
      <c r="AZ35"/>
      <c r="BA35"/>
      <c r="BB35"/>
      <c r="BC35"/>
      <c r="BD35"/>
      <c r="BE35"/>
      <c r="BF35"/>
      <c r="BG35"/>
      <c r="BH35"/>
      <c r="BI35"/>
      <c r="BJ35"/>
      <c r="BK35"/>
      <c r="BL35"/>
      <c r="BM35"/>
      <c r="BN35"/>
      <c r="BO35"/>
      <c r="BP35"/>
      <c r="BQ35"/>
      <c r="BR35"/>
      <c r="BS35"/>
      <c r="BT35"/>
      <c r="BU35"/>
      <c r="BV35"/>
      <c r="BW35"/>
      <c r="BX35"/>
      <c r="BY35"/>
      <c r="BZ35"/>
      <c r="CA35"/>
      <c r="CB35"/>
      <c r="CC35"/>
      <c r="CD35"/>
      <c r="CE35"/>
      <c r="CF35"/>
      <c r="CG35"/>
      <c r="CH35"/>
      <c r="CI35"/>
      <c r="CJ35"/>
      <c r="CK35"/>
      <c r="CL35"/>
      <c r="CM35"/>
      <c r="CN35"/>
      <c r="CO35"/>
      <c r="CP35"/>
      <c r="CQ35"/>
      <c r="CR35"/>
      <c r="CS35"/>
      <c r="CT35"/>
      <c r="CU35"/>
      <c r="CV35"/>
      <c r="CW35"/>
      <c r="CX35"/>
      <c r="CY35"/>
      <c r="CZ35"/>
      <c r="DA35"/>
      <c r="DB35"/>
      <c r="DC35"/>
      <c r="DD35"/>
      <c r="DE35"/>
      <c r="DF35"/>
      <c r="DG35"/>
    </row>
    <row r="36" spans="1:111" s="20" customFormat="1" ht="22.95" customHeight="1" x14ac:dyDescent="0.2">
      <c r="A36" s="24"/>
      <c r="B36" s="268" t="s">
        <v>115</v>
      </c>
      <c r="C36" s="268"/>
      <c r="D36" s="268"/>
      <c r="E36" s="269"/>
      <c r="F36" s="25"/>
      <c r="G36" s="279" t="s">
        <v>37</v>
      </c>
      <c r="H36" s="279"/>
      <c r="I36" s="26"/>
      <c r="J36" s="166"/>
      <c r="K36" s="167"/>
      <c r="L36" s="167"/>
      <c r="M36" s="167"/>
      <c r="N36" s="169" t="s">
        <v>182</v>
      </c>
      <c r="O36" s="169"/>
      <c r="P36" s="169"/>
      <c r="Q36" s="169"/>
      <c r="R36" s="169"/>
      <c r="S36" s="169"/>
      <c r="T36" s="169"/>
      <c r="U36" s="169"/>
      <c r="V36" s="169"/>
      <c r="W36" s="169"/>
      <c r="X36" s="169"/>
      <c r="Y36" s="169"/>
      <c r="Z36" s="169"/>
      <c r="AA36" s="169"/>
      <c r="AB36" s="169"/>
      <c r="AC36" s="169"/>
      <c r="AD36" s="169"/>
      <c r="AE36" s="169"/>
      <c r="AF36" s="169"/>
      <c r="AG36" s="169"/>
      <c r="AH36" s="169"/>
      <c r="AI36" s="169"/>
      <c r="AJ36" s="169"/>
      <c r="AK36" s="23"/>
      <c r="AL36" s="23"/>
      <c r="AM36" s="20" t="s">
        <v>125</v>
      </c>
      <c r="AS36"/>
      <c r="AT36"/>
      <c r="AU36"/>
      <c r="AV36"/>
      <c r="AW36"/>
      <c r="AX36"/>
      <c r="AY36"/>
      <c r="AZ36"/>
      <c r="BA36"/>
      <c r="BB36"/>
      <c r="BC36"/>
      <c r="BD36"/>
      <c r="BE36"/>
      <c r="BF36"/>
      <c r="BG36"/>
      <c r="BH36"/>
      <c r="BI36"/>
      <c r="BJ36"/>
      <c r="BK36"/>
      <c r="BL36"/>
      <c r="BM36"/>
      <c r="BN36"/>
      <c r="BO36"/>
      <c r="BP36"/>
      <c r="BQ36"/>
      <c r="BR36"/>
      <c r="BS36"/>
      <c r="BT36"/>
      <c r="BU36"/>
      <c r="BV36"/>
      <c r="BW36"/>
      <c r="BX36"/>
      <c r="BY36"/>
      <c r="BZ36"/>
      <c r="CA36"/>
      <c r="CB36"/>
      <c r="CC36"/>
      <c r="CD36"/>
      <c r="CE36"/>
      <c r="CF36"/>
      <c r="CG36"/>
      <c r="CH36"/>
      <c r="CI36"/>
      <c r="CJ36"/>
      <c r="CK36"/>
      <c r="CL36"/>
      <c r="CM36"/>
      <c r="CN36"/>
      <c r="CO36"/>
      <c r="CP36"/>
      <c r="CQ36"/>
      <c r="CR36"/>
      <c r="CS36"/>
      <c r="CT36"/>
      <c r="CU36"/>
      <c r="CV36"/>
      <c r="CW36"/>
      <c r="CX36"/>
      <c r="CY36"/>
      <c r="CZ36"/>
      <c r="DA36"/>
      <c r="DB36"/>
      <c r="DC36"/>
      <c r="DD36"/>
      <c r="DE36"/>
      <c r="DF36"/>
      <c r="DG36"/>
    </row>
    <row r="37" spans="1:111" s="20" customFormat="1" ht="22.95" customHeight="1" x14ac:dyDescent="0.2">
      <c r="A37" s="167" t="s">
        <v>31</v>
      </c>
      <c r="B37" s="167"/>
      <c r="C37" s="167"/>
      <c r="D37" s="167"/>
      <c r="E37" s="194"/>
      <c r="F37" s="25"/>
      <c r="G37" s="191" t="s">
        <v>37</v>
      </c>
      <c r="H37" s="191"/>
      <c r="I37" s="26"/>
      <c r="J37" s="166"/>
      <c r="K37" s="167"/>
      <c r="L37" s="167"/>
      <c r="M37" s="167"/>
      <c r="N37" s="169" t="s">
        <v>183</v>
      </c>
      <c r="O37" s="169"/>
      <c r="P37" s="169"/>
      <c r="Q37" s="169"/>
      <c r="R37" s="169"/>
      <c r="S37" s="169"/>
      <c r="T37" s="169"/>
      <c r="U37" s="169"/>
      <c r="V37" s="169"/>
      <c r="W37" s="169"/>
      <c r="X37" s="169"/>
      <c r="Y37" s="169"/>
      <c r="Z37" s="169"/>
      <c r="AA37" s="169"/>
      <c r="AB37" s="169"/>
      <c r="AC37" s="169"/>
      <c r="AD37" s="169"/>
      <c r="AE37" s="169"/>
      <c r="AF37" s="169"/>
      <c r="AG37" s="169"/>
      <c r="AH37" s="169"/>
      <c r="AI37" s="169"/>
      <c r="AJ37" s="169"/>
      <c r="AK37" s="23"/>
      <c r="AL37" s="23"/>
      <c r="AS37"/>
      <c r="AT37"/>
      <c r="AU37"/>
      <c r="AV37"/>
      <c r="AW37"/>
      <c r="AX37"/>
      <c r="AY37"/>
      <c r="AZ37"/>
      <c r="BA37"/>
      <c r="BB37"/>
      <c r="BC37"/>
      <c r="BD37"/>
      <c r="BE37"/>
      <c r="BF37"/>
      <c r="BG37"/>
      <c r="BH37"/>
      <c r="BI37"/>
      <c r="BJ37"/>
      <c r="BK37"/>
      <c r="BL37"/>
      <c r="BM37"/>
      <c r="BN37"/>
      <c r="BO37"/>
      <c r="BP37"/>
      <c r="BQ37"/>
      <c r="BR37"/>
      <c r="BS37"/>
      <c r="BT37"/>
      <c r="BU37"/>
      <c r="BV37"/>
      <c r="BW37"/>
      <c r="BX37"/>
      <c r="BY37"/>
      <c r="BZ37"/>
      <c r="CA37"/>
      <c r="CB37"/>
      <c r="CC37"/>
      <c r="CD37"/>
      <c r="CE37"/>
      <c r="CF37"/>
      <c r="CG37"/>
      <c r="CH37"/>
      <c r="CI37"/>
      <c r="CJ37"/>
      <c r="CK37"/>
      <c r="CL37"/>
      <c r="CM37"/>
      <c r="CN37"/>
      <c r="CO37"/>
      <c r="CP37"/>
      <c r="CQ37"/>
      <c r="CR37"/>
      <c r="CS37"/>
      <c r="CT37"/>
      <c r="CU37"/>
      <c r="CV37"/>
      <c r="CW37"/>
      <c r="CX37"/>
      <c r="CY37"/>
      <c r="CZ37"/>
      <c r="DA37"/>
      <c r="DB37"/>
      <c r="DC37"/>
      <c r="DD37"/>
      <c r="DE37"/>
      <c r="DF37"/>
      <c r="DG37"/>
    </row>
    <row r="38" spans="1:111" s="20" customFormat="1" ht="22.95" customHeight="1" x14ac:dyDescent="0.2">
      <c r="A38" s="167" t="s">
        <v>32</v>
      </c>
      <c r="B38" s="167"/>
      <c r="C38" s="167"/>
      <c r="D38" s="167"/>
      <c r="E38" s="194"/>
      <c r="F38" s="25"/>
      <c r="G38" s="191" t="s">
        <v>37</v>
      </c>
      <c r="H38" s="191"/>
      <c r="I38" s="26"/>
      <c r="J38" s="166"/>
      <c r="K38" s="167"/>
      <c r="L38" s="167"/>
      <c r="M38" s="167"/>
      <c r="N38" s="169" t="s">
        <v>184</v>
      </c>
      <c r="O38" s="169"/>
      <c r="P38" s="169"/>
      <c r="Q38" s="169"/>
      <c r="R38" s="169"/>
      <c r="S38" s="169"/>
      <c r="T38" s="169"/>
      <c r="U38" s="169"/>
      <c r="V38" s="169"/>
      <c r="W38" s="169"/>
      <c r="X38" s="169"/>
      <c r="Y38" s="169"/>
      <c r="Z38" s="169"/>
      <c r="AA38" s="169"/>
      <c r="AB38" s="169"/>
      <c r="AC38" s="169"/>
      <c r="AD38" s="169"/>
      <c r="AE38" s="169"/>
      <c r="AF38" s="169"/>
      <c r="AG38" s="169"/>
      <c r="AH38" s="169"/>
      <c r="AI38" s="169"/>
      <c r="AJ38" s="169"/>
      <c r="AK38" s="23"/>
      <c r="AL38" s="23"/>
      <c r="AM38" s="20" t="s">
        <v>114</v>
      </c>
      <c r="AS38"/>
      <c r="AT38"/>
      <c r="AU38"/>
      <c r="AV38"/>
      <c r="AW38"/>
      <c r="AX38"/>
      <c r="AY38"/>
      <c r="AZ38"/>
      <c r="BA38"/>
      <c r="BB38"/>
      <c r="BC38"/>
      <c r="BD38"/>
      <c r="BE38"/>
      <c r="BF38"/>
      <c r="BG38"/>
      <c r="BH38"/>
      <c r="BI38"/>
      <c r="BJ38"/>
      <c r="BK38"/>
      <c r="BL38"/>
      <c r="BM38"/>
      <c r="BN38"/>
      <c r="BO38"/>
      <c r="BP38"/>
      <c r="BQ38"/>
      <c r="BR38"/>
      <c r="BS38"/>
      <c r="BT38"/>
      <c r="BU38"/>
      <c r="BV38"/>
      <c r="BW38"/>
      <c r="BX38"/>
      <c r="BY38"/>
      <c r="BZ38"/>
      <c r="CA38"/>
      <c r="CB38"/>
      <c r="CC38"/>
      <c r="CD38"/>
      <c r="CE38"/>
      <c r="CF38"/>
      <c r="CG38"/>
      <c r="CH38"/>
      <c r="CI38"/>
      <c r="CJ38"/>
      <c r="CK38"/>
      <c r="CL38"/>
      <c r="CM38"/>
      <c r="CN38"/>
      <c r="CO38"/>
      <c r="CP38"/>
      <c r="CQ38"/>
      <c r="CR38"/>
      <c r="CS38"/>
      <c r="CT38"/>
      <c r="CU38"/>
      <c r="CV38"/>
      <c r="CW38"/>
      <c r="CX38"/>
      <c r="CY38"/>
      <c r="CZ38"/>
      <c r="DA38"/>
      <c r="DB38"/>
      <c r="DC38"/>
      <c r="DD38"/>
      <c r="DE38"/>
      <c r="DF38"/>
      <c r="DG38"/>
    </row>
    <row r="39" spans="1:111" s="20" customFormat="1" ht="43.8" customHeight="1" x14ac:dyDescent="0.2">
      <c r="A39" s="167" t="s">
        <v>33</v>
      </c>
      <c r="B39" s="167"/>
      <c r="C39" s="167"/>
      <c r="D39" s="167"/>
      <c r="E39" s="194"/>
      <c r="F39" s="25"/>
      <c r="G39" s="191" t="s">
        <v>37</v>
      </c>
      <c r="H39" s="191"/>
      <c r="I39" s="26"/>
      <c r="J39" s="166"/>
      <c r="K39" s="167"/>
      <c r="L39" s="167"/>
      <c r="M39" s="167"/>
      <c r="N39" s="169" t="s">
        <v>185</v>
      </c>
      <c r="O39" s="169"/>
      <c r="P39" s="169"/>
      <c r="Q39" s="169"/>
      <c r="R39" s="169"/>
      <c r="S39" s="169"/>
      <c r="T39" s="169"/>
      <c r="U39" s="169"/>
      <c r="V39" s="169"/>
      <c r="W39" s="169"/>
      <c r="X39" s="169"/>
      <c r="Y39" s="169"/>
      <c r="Z39" s="169"/>
      <c r="AA39" s="169"/>
      <c r="AB39" s="169"/>
      <c r="AC39" s="169"/>
      <c r="AD39" s="169"/>
      <c r="AE39" s="169"/>
      <c r="AF39" s="169"/>
      <c r="AG39" s="169"/>
      <c r="AH39" s="169"/>
      <c r="AI39" s="169"/>
      <c r="AJ39" s="169"/>
      <c r="AK39" s="23"/>
      <c r="AL39" s="23"/>
      <c r="AM39" s="20" t="s">
        <v>141</v>
      </c>
      <c r="AS39"/>
      <c r="AT39"/>
      <c r="AU39"/>
      <c r="AV39"/>
      <c r="AW39"/>
      <c r="AX39"/>
      <c r="AY39"/>
      <c r="AZ39"/>
      <c r="BA39"/>
      <c r="BB39"/>
      <c r="BC39"/>
      <c r="BD39"/>
      <c r="BE39"/>
      <c r="BF39"/>
      <c r="BG39"/>
      <c r="BH39"/>
      <c r="BI39"/>
      <c r="BJ39"/>
      <c r="BK39"/>
      <c r="BL39"/>
      <c r="BM39"/>
      <c r="BN39"/>
      <c r="BO39"/>
      <c r="BP39"/>
      <c r="BQ39"/>
      <c r="BR39"/>
      <c r="BS39"/>
      <c r="BT39"/>
      <c r="BU39"/>
      <c r="BV39"/>
      <c r="BW39"/>
      <c r="BX39"/>
      <c r="BY39"/>
      <c r="BZ39"/>
      <c r="CA39"/>
      <c r="CB39"/>
      <c r="CC39"/>
      <c r="CD39"/>
      <c r="CE39"/>
      <c r="CF39"/>
      <c r="CG39"/>
      <c r="CH39"/>
      <c r="CI39"/>
      <c r="CJ39"/>
      <c r="CK39"/>
      <c r="CL39"/>
      <c r="CM39"/>
      <c r="CN39"/>
      <c r="CO39"/>
      <c r="CP39"/>
      <c r="CQ39"/>
      <c r="CR39"/>
      <c r="CS39"/>
      <c r="CT39"/>
      <c r="CU39"/>
      <c r="CV39"/>
      <c r="CW39"/>
      <c r="CX39"/>
      <c r="CY39"/>
      <c r="CZ39"/>
      <c r="DA39"/>
      <c r="DB39"/>
      <c r="DC39"/>
      <c r="DD39"/>
      <c r="DE39"/>
      <c r="DF39"/>
      <c r="DG39"/>
    </row>
    <row r="40" spans="1:111" s="20" customFormat="1" ht="19.5" customHeight="1" x14ac:dyDescent="0.2">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c r="AA40" s="23"/>
      <c r="AB40" s="23"/>
      <c r="AC40" s="23"/>
      <c r="AD40" s="23"/>
      <c r="AE40" s="23"/>
      <c r="AF40" s="23"/>
      <c r="AG40" s="23"/>
      <c r="AH40" s="23"/>
      <c r="AI40" s="23"/>
      <c r="AJ40" s="23"/>
      <c r="AK40" s="23"/>
      <c r="AL40" s="23"/>
      <c r="AS40"/>
      <c r="AT40"/>
      <c r="AU40"/>
      <c r="AV40"/>
      <c r="AW40"/>
      <c r="AX40"/>
      <c r="AY40"/>
      <c r="AZ40"/>
      <c r="BA40"/>
      <c r="BB40"/>
      <c r="BC40"/>
      <c r="BD40"/>
      <c r="BE40"/>
      <c r="BF40"/>
      <c r="BG40"/>
      <c r="BH40"/>
      <c r="BI40"/>
      <c r="BJ40"/>
      <c r="BK40"/>
      <c r="BL40"/>
      <c r="BM40"/>
      <c r="BN40"/>
      <c r="BO40"/>
      <c r="BP40"/>
      <c r="BQ40"/>
      <c r="BR40"/>
      <c r="BS40"/>
      <c r="BT40"/>
      <c r="BU40"/>
      <c r="BV40"/>
      <c r="BW40"/>
      <c r="BX40"/>
      <c r="BY40"/>
      <c r="BZ40"/>
      <c r="CA40"/>
      <c r="CB40"/>
      <c r="CC40"/>
      <c r="CD40"/>
      <c r="CE40"/>
      <c r="CF40"/>
      <c r="CG40"/>
      <c r="CH40"/>
      <c r="CI40"/>
      <c r="CJ40"/>
      <c r="CK40"/>
      <c r="CL40"/>
      <c r="CM40"/>
      <c r="CN40"/>
      <c r="CO40"/>
      <c r="CP40"/>
      <c r="CQ40"/>
      <c r="CR40"/>
      <c r="CS40"/>
      <c r="CT40"/>
      <c r="CU40"/>
      <c r="CV40"/>
      <c r="CW40"/>
      <c r="CX40"/>
      <c r="CY40"/>
      <c r="CZ40"/>
      <c r="DA40"/>
      <c r="DB40"/>
      <c r="DC40"/>
      <c r="DD40"/>
      <c r="DE40"/>
      <c r="DF40"/>
      <c r="DG40"/>
    </row>
    <row r="41" spans="1:111" s="20" customFormat="1" ht="19.5" customHeight="1" x14ac:dyDescent="0.2">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c r="AA41" s="23"/>
      <c r="AB41" s="23"/>
      <c r="AC41" s="23"/>
      <c r="AD41" s="23"/>
      <c r="AE41" s="23"/>
      <c r="AF41" s="23"/>
      <c r="AG41" s="23"/>
      <c r="AH41" s="23"/>
      <c r="AI41" s="23"/>
      <c r="AJ41" s="23"/>
      <c r="AK41" s="23"/>
      <c r="AL41" s="23"/>
      <c r="AS41"/>
      <c r="AT41"/>
      <c r="AU41"/>
      <c r="AV41"/>
      <c r="AW41"/>
      <c r="AX41"/>
      <c r="AY41"/>
      <c r="AZ41"/>
      <c r="BA41"/>
      <c r="BB41"/>
      <c r="BC41"/>
      <c r="BD41"/>
      <c r="BE41"/>
      <c r="BF41"/>
      <c r="BG41"/>
      <c r="BH41"/>
      <c r="BI41"/>
      <c r="BJ41"/>
      <c r="BK41"/>
      <c r="BL41"/>
      <c r="BM41"/>
      <c r="BN41"/>
      <c r="BO41"/>
      <c r="BP41"/>
      <c r="BQ41"/>
      <c r="BR41"/>
      <c r="BS41"/>
      <c r="BT41"/>
      <c r="BU41"/>
      <c r="BV41"/>
      <c r="BW41"/>
      <c r="BX41"/>
      <c r="BY41"/>
      <c r="BZ41"/>
      <c r="CA41"/>
      <c r="CB41"/>
      <c r="CC41"/>
      <c r="CD41"/>
      <c r="CE41"/>
      <c r="CF41"/>
      <c r="CG41"/>
      <c r="CH41"/>
      <c r="CI41"/>
      <c r="CJ41"/>
      <c r="CK41"/>
      <c r="CL41"/>
      <c r="CM41"/>
      <c r="CN41"/>
      <c r="CO41"/>
      <c r="CP41"/>
      <c r="CQ41"/>
      <c r="CR41"/>
      <c r="CS41"/>
      <c r="CT41"/>
      <c r="CU41"/>
      <c r="CV41"/>
      <c r="CW41"/>
      <c r="CX41"/>
      <c r="CY41"/>
      <c r="CZ41"/>
      <c r="DA41"/>
      <c r="DB41"/>
      <c r="DC41"/>
      <c r="DD41"/>
      <c r="DE41"/>
      <c r="DF41"/>
      <c r="DG41"/>
    </row>
    <row r="42" spans="1:111" s="20" customFormat="1" ht="19.5" customHeight="1" x14ac:dyDescent="0.2">
      <c r="A42" s="241" t="s">
        <v>168</v>
      </c>
      <c r="B42" s="241"/>
      <c r="C42" s="241"/>
      <c r="D42" s="241"/>
      <c r="E42" s="241"/>
      <c r="F42" s="241"/>
      <c r="G42" s="241"/>
      <c r="H42" s="241"/>
      <c r="I42" s="241"/>
      <c r="J42" s="241"/>
      <c r="K42" s="241"/>
      <c r="L42" s="241"/>
      <c r="M42" s="241"/>
      <c r="N42" s="241"/>
      <c r="O42" s="241"/>
      <c r="P42" s="241"/>
      <c r="Q42" s="241"/>
      <c r="R42" s="241"/>
      <c r="S42" s="241"/>
      <c r="T42" s="241"/>
      <c r="U42" s="241"/>
      <c r="V42" s="241"/>
      <c r="W42" s="241"/>
      <c r="X42" s="241"/>
      <c r="Y42" s="241"/>
      <c r="Z42" s="241"/>
      <c r="AA42" s="241"/>
      <c r="AB42" s="241"/>
      <c r="AC42" s="241"/>
      <c r="AD42" s="241"/>
      <c r="AE42" s="241"/>
      <c r="AF42" s="241"/>
      <c r="AG42" s="241"/>
      <c r="AH42" s="241"/>
      <c r="AI42" s="241"/>
      <c r="AJ42" s="241"/>
      <c r="AK42" s="241"/>
      <c r="AL42"/>
      <c r="AM42" s="20" t="s">
        <v>116</v>
      </c>
      <c r="AS42"/>
      <c r="AT42"/>
      <c r="AU42"/>
      <c r="AV42"/>
      <c r="AW42"/>
      <c r="AX42"/>
      <c r="AY42"/>
      <c r="AZ42"/>
      <c r="BA42"/>
      <c r="BB42"/>
      <c r="BC42"/>
      <c r="BD42"/>
      <c r="BE42"/>
      <c r="BF42"/>
      <c r="BG42"/>
      <c r="BH42"/>
      <c r="BI42"/>
      <c r="BJ42"/>
      <c r="BK42"/>
      <c r="BL42"/>
      <c r="BM42"/>
      <c r="BN42"/>
      <c r="BO42"/>
      <c r="BP42"/>
      <c r="BQ42"/>
      <c r="BR42"/>
      <c r="BS42"/>
      <c r="BT42"/>
      <c r="BU42"/>
      <c r="BV42"/>
      <c r="BW42"/>
      <c r="BX42"/>
      <c r="BY42"/>
      <c r="BZ42"/>
      <c r="CA42"/>
      <c r="CB42"/>
      <c r="CC42"/>
      <c r="CD42"/>
      <c r="CE42"/>
      <c r="CF42"/>
      <c r="CG42"/>
      <c r="CH42"/>
      <c r="CI42"/>
      <c r="CJ42"/>
      <c r="CK42"/>
      <c r="CL42"/>
      <c r="CM42"/>
      <c r="CN42"/>
      <c r="CO42"/>
      <c r="CP42"/>
      <c r="CQ42"/>
      <c r="CR42"/>
      <c r="CS42"/>
      <c r="CT42"/>
      <c r="CU42"/>
      <c r="CV42"/>
      <c r="CW42"/>
      <c r="CX42"/>
      <c r="CY42"/>
      <c r="CZ42"/>
      <c r="DA42"/>
      <c r="DB42"/>
      <c r="DC42"/>
      <c r="DD42"/>
      <c r="DE42"/>
      <c r="DF42"/>
      <c r="DG42"/>
    </row>
    <row r="43" spans="1:111" s="20" customFormat="1" ht="25.95" customHeight="1" x14ac:dyDescent="0.2">
      <c r="A43" s="192" t="s">
        <v>176</v>
      </c>
      <c r="B43" s="165"/>
      <c r="C43" s="165"/>
      <c r="D43" s="165"/>
      <c r="E43" s="165"/>
      <c r="F43" s="193"/>
      <c r="G43" s="193"/>
      <c r="H43" s="193"/>
      <c r="I43" s="193"/>
      <c r="J43" s="192" t="s">
        <v>170</v>
      </c>
      <c r="K43" s="165"/>
      <c r="L43" s="165"/>
      <c r="M43" s="165"/>
      <c r="N43" s="168" t="s">
        <v>171</v>
      </c>
      <c r="O43" s="168"/>
      <c r="P43" s="168"/>
      <c r="Q43" s="168"/>
      <c r="R43" s="168"/>
      <c r="S43" s="168"/>
      <c r="T43" s="168"/>
      <c r="U43" s="168"/>
      <c r="V43" s="168"/>
      <c r="W43" s="168"/>
      <c r="X43" s="168"/>
      <c r="Y43" s="168"/>
      <c r="Z43" s="168"/>
      <c r="AA43" s="168"/>
      <c r="AB43" s="168"/>
      <c r="AC43" s="168"/>
      <c r="AD43" s="168"/>
      <c r="AE43" s="168"/>
      <c r="AF43" s="168"/>
      <c r="AG43" s="168"/>
      <c r="AH43" s="168"/>
      <c r="AI43" s="168"/>
      <c r="AJ43" s="168"/>
      <c r="AK43" s="151"/>
      <c r="AL43" s="152"/>
      <c r="AM43" s="20" t="s">
        <v>142</v>
      </c>
      <c r="AS43"/>
      <c r="AT43"/>
      <c r="AU43"/>
      <c r="AV43"/>
      <c r="AW43"/>
      <c r="AX43"/>
      <c r="AY43"/>
      <c r="AZ43"/>
      <c r="BA43"/>
      <c r="BB43"/>
      <c r="BC43"/>
      <c r="BD43"/>
      <c r="BE43"/>
      <c r="BF43"/>
      <c r="BG43"/>
      <c r="BH43"/>
      <c r="BI43"/>
      <c r="BJ43"/>
      <c r="BK43"/>
      <c r="BL43"/>
      <c r="BM43"/>
      <c r="BN43"/>
      <c r="BO43"/>
      <c r="BP43"/>
      <c r="BQ43"/>
      <c r="BR43"/>
      <c r="BS43"/>
      <c r="BT43"/>
      <c r="BU43"/>
      <c r="BV43"/>
      <c r="BW43"/>
      <c r="BX43"/>
      <c r="BY43"/>
      <c r="BZ43"/>
      <c r="CA43"/>
      <c r="CB43"/>
      <c r="CC43"/>
      <c r="CD43"/>
      <c r="CE43"/>
      <c r="CF43"/>
      <c r="CG43"/>
      <c r="CH43"/>
      <c r="CI43"/>
      <c r="CJ43"/>
      <c r="CK43"/>
      <c r="CL43"/>
      <c r="CM43"/>
      <c r="CN43"/>
      <c r="CO43"/>
      <c r="CP43"/>
      <c r="CQ43"/>
      <c r="CR43"/>
      <c r="CS43"/>
      <c r="CT43"/>
      <c r="CU43"/>
      <c r="CV43"/>
      <c r="CW43"/>
      <c r="CX43"/>
      <c r="CY43"/>
      <c r="CZ43"/>
      <c r="DA43"/>
      <c r="DB43"/>
      <c r="DC43"/>
      <c r="DD43"/>
      <c r="DE43"/>
      <c r="DF43"/>
      <c r="DG43"/>
    </row>
    <row r="44" spans="1:111" s="20" customFormat="1" ht="37.200000000000003" customHeight="1" x14ac:dyDescent="0.2">
      <c r="A44" s="167" t="s">
        <v>169</v>
      </c>
      <c r="B44" s="167"/>
      <c r="C44" s="167"/>
      <c r="D44" s="167"/>
      <c r="E44" s="194"/>
      <c r="F44" s="153"/>
      <c r="G44" s="195" t="s">
        <v>37</v>
      </c>
      <c r="H44" s="195"/>
      <c r="I44" s="154"/>
      <c r="J44" s="170" t="s">
        <v>66</v>
      </c>
      <c r="K44" s="170"/>
      <c r="L44" s="170"/>
      <c r="M44" s="171"/>
      <c r="N44" s="196" t="s">
        <v>177</v>
      </c>
      <c r="O44" s="197"/>
      <c r="P44" s="197"/>
      <c r="Q44" s="197"/>
      <c r="R44" s="197"/>
      <c r="S44" s="197"/>
      <c r="T44" s="197"/>
      <c r="U44" s="197"/>
      <c r="V44" s="197"/>
      <c r="W44" s="197"/>
      <c r="X44" s="197"/>
      <c r="Y44" s="197"/>
      <c r="Z44" s="197"/>
      <c r="AA44" s="197"/>
      <c r="AB44" s="197"/>
      <c r="AC44" s="197"/>
      <c r="AD44" s="197"/>
      <c r="AE44" s="197"/>
      <c r="AF44" s="197"/>
      <c r="AG44" s="197"/>
      <c r="AH44" s="197"/>
      <c r="AI44" s="197"/>
      <c r="AJ44" s="198"/>
      <c r="AK44" s="23"/>
      <c r="AL44"/>
      <c r="AM44" s="20" t="s">
        <v>117</v>
      </c>
      <c r="AS44"/>
      <c r="AT44"/>
      <c r="AU44"/>
      <c r="AV44"/>
      <c r="AW44"/>
      <c r="AX44"/>
      <c r="AY44"/>
      <c r="AZ44"/>
      <c r="BA44"/>
      <c r="BB44"/>
      <c r="BC44"/>
      <c r="BD44"/>
      <c r="BE44"/>
      <c r="BF44"/>
      <c r="BG44"/>
      <c r="BH44"/>
      <c r="BI44"/>
      <c r="BJ44"/>
      <c r="BK44"/>
      <c r="BL44"/>
      <c r="BM44"/>
      <c r="BN44"/>
      <c r="BO44"/>
      <c r="BP44"/>
      <c r="BQ44"/>
      <c r="BR44"/>
      <c r="BS44"/>
      <c r="BT44"/>
      <c r="BU44"/>
      <c r="BV44"/>
      <c r="BW44"/>
      <c r="BX44"/>
      <c r="BY44"/>
      <c r="BZ44"/>
      <c r="CA44"/>
      <c r="CB44"/>
      <c r="CC44"/>
      <c r="CD44"/>
      <c r="CE44"/>
      <c r="CF44"/>
      <c r="CG44"/>
      <c r="CH44"/>
      <c r="CI44"/>
      <c r="CJ44"/>
      <c r="CK44"/>
      <c r="CL44"/>
      <c r="CM44"/>
      <c r="CN44"/>
      <c r="CO44"/>
      <c r="CP44"/>
      <c r="CQ44"/>
      <c r="CR44"/>
      <c r="CS44"/>
      <c r="CT44"/>
      <c r="CU44"/>
      <c r="CV44"/>
      <c r="CW44"/>
      <c r="CX44"/>
      <c r="CY44"/>
      <c r="CZ44"/>
      <c r="DA44"/>
      <c r="DB44"/>
      <c r="DC44"/>
      <c r="DD44"/>
      <c r="DE44"/>
      <c r="DF44"/>
      <c r="DG44"/>
    </row>
    <row r="45" spans="1:111" s="20" customFormat="1" ht="19.5" customHeight="1" x14ac:dyDescent="0.2">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c r="AA45" s="23"/>
      <c r="AB45" s="23"/>
      <c r="AC45" s="23"/>
      <c r="AD45" s="23"/>
      <c r="AE45" s="23"/>
      <c r="AF45" s="23"/>
      <c r="AG45" s="23"/>
      <c r="AH45" s="23"/>
      <c r="AI45" s="23"/>
      <c r="AJ45" s="23"/>
      <c r="AK45" s="23"/>
      <c r="AL45"/>
      <c r="AM45" s="20" t="s">
        <v>143</v>
      </c>
      <c r="AS45"/>
      <c r="AT45"/>
      <c r="AU45"/>
      <c r="AV45"/>
      <c r="AW45"/>
      <c r="AX45"/>
      <c r="AY45"/>
      <c r="AZ45"/>
      <c r="BA45"/>
      <c r="BB45"/>
      <c r="BC45"/>
      <c r="BD45"/>
      <c r="BE45"/>
      <c r="BF45"/>
      <c r="BG45"/>
      <c r="BH45"/>
      <c r="BI45"/>
      <c r="BJ45"/>
      <c r="BK45"/>
      <c r="BL45"/>
      <c r="BM45"/>
      <c r="BN45"/>
      <c r="BO45"/>
      <c r="BP45"/>
      <c r="BQ45"/>
      <c r="BR45"/>
      <c r="BS45"/>
      <c r="BT45"/>
      <c r="BU45"/>
      <c r="BV45"/>
      <c r="BW45"/>
      <c r="BX45"/>
      <c r="BY45"/>
      <c r="BZ45"/>
      <c r="CA45"/>
      <c r="CB45"/>
      <c r="CC45"/>
      <c r="CD45"/>
      <c r="CE45"/>
      <c r="CF45"/>
      <c r="CG45"/>
      <c r="CH45"/>
      <c r="CI45"/>
      <c r="CJ45"/>
      <c r="CK45"/>
      <c r="CL45"/>
      <c r="CM45"/>
      <c r="CN45"/>
      <c r="CO45"/>
      <c r="CP45"/>
      <c r="CQ45"/>
      <c r="CR45"/>
      <c r="CS45"/>
      <c r="CT45"/>
      <c r="CU45"/>
      <c r="CV45"/>
      <c r="CW45"/>
      <c r="CX45"/>
      <c r="CY45"/>
      <c r="CZ45"/>
      <c r="DA45"/>
      <c r="DB45"/>
      <c r="DC45"/>
      <c r="DD45"/>
      <c r="DE45"/>
      <c r="DF45"/>
      <c r="DG45"/>
    </row>
    <row r="46" spans="1:111" s="20" customFormat="1" ht="19.5" customHeight="1" x14ac:dyDescent="0.2">
      <c r="A46" s="9" t="s">
        <v>2</v>
      </c>
      <c r="B46"/>
      <c r="C46"/>
      <c r="D46"/>
      <c r="E46"/>
      <c r="F46"/>
      <c r="G46"/>
      <c r="H46"/>
      <c r="I46"/>
      <c r="J46"/>
      <c r="K46"/>
      <c r="L46"/>
      <c r="M46"/>
      <c r="N46"/>
      <c r="O46"/>
      <c r="P46"/>
      <c r="Q46"/>
      <c r="R46"/>
      <c r="S46"/>
      <c r="T46"/>
      <c r="U46"/>
      <c r="V46"/>
      <c r="W46"/>
      <c r="X46"/>
      <c r="Y46"/>
      <c r="Z46"/>
      <c r="AA46"/>
      <c r="AB46"/>
      <c r="AC46"/>
      <c r="AD46"/>
      <c r="AE46"/>
      <c r="AF46"/>
      <c r="AG46"/>
      <c r="AH46"/>
      <c r="AI46"/>
      <c r="AJ46"/>
      <c r="AK46" s="23"/>
      <c r="AL46"/>
      <c r="AM46" s="20" t="s">
        <v>117</v>
      </c>
      <c r="AS46"/>
      <c r="AT46"/>
      <c r="AU46"/>
      <c r="AV46"/>
      <c r="AW46"/>
      <c r="AX46"/>
      <c r="AY46"/>
      <c r="AZ46"/>
      <c r="BA46"/>
      <c r="BB46"/>
      <c r="BC46"/>
      <c r="BD46"/>
      <c r="BE46"/>
      <c r="BF46"/>
      <c r="BG46"/>
      <c r="BH46"/>
      <c r="BI46"/>
      <c r="BJ46"/>
      <c r="BK46"/>
      <c r="BL46"/>
      <c r="BM46"/>
      <c r="BN46"/>
      <c r="BO46"/>
      <c r="BP46"/>
      <c r="BQ46"/>
      <c r="BR46"/>
      <c r="BS46"/>
      <c r="BT46"/>
      <c r="BU46"/>
      <c r="BV46"/>
      <c r="BW46"/>
      <c r="BX46"/>
      <c r="BY46"/>
      <c r="BZ46"/>
      <c r="CA46"/>
      <c r="CB46"/>
      <c r="CC46"/>
      <c r="CD46"/>
      <c r="CE46"/>
      <c r="CF46"/>
      <c r="CG46"/>
      <c r="CH46"/>
      <c r="CI46"/>
      <c r="CJ46"/>
      <c r="CK46"/>
      <c r="CL46"/>
      <c r="CM46"/>
      <c r="CN46"/>
      <c r="CO46"/>
      <c r="CP46"/>
      <c r="CQ46"/>
      <c r="CR46"/>
      <c r="CS46"/>
      <c r="CT46"/>
      <c r="CU46"/>
      <c r="CV46"/>
      <c r="CW46"/>
      <c r="CX46"/>
      <c r="CY46"/>
      <c r="CZ46"/>
      <c r="DA46"/>
      <c r="DB46"/>
      <c r="DC46"/>
      <c r="DD46"/>
      <c r="DE46"/>
      <c r="DF46"/>
      <c r="DG46"/>
    </row>
    <row r="47" spans="1:111" s="20" customFormat="1" ht="19.5" customHeight="1" x14ac:dyDescent="0.2">
      <c r="A47" s="9" t="s">
        <v>118</v>
      </c>
      <c r="B47"/>
      <c r="C47"/>
      <c r="D47"/>
      <c r="E47"/>
      <c r="F47"/>
      <c r="G47"/>
      <c r="H47"/>
      <c r="I47"/>
      <c r="J47"/>
      <c r="K47"/>
      <c r="L47"/>
      <c r="M47"/>
      <c r="N47"/>
      <c r="O47"/>
      <c r="P47"/>
      <c r="Q47"/>
      <c r="R47"/>
      <c r="S47"/>
      <c r="T47"/>
      <c r="U47"/>
      <c r="V47"/>
      <c r="W47"/>
      <c r="X47"/>
      <c r="Y47"/>
      <c r="Z47"/>
      <c r="AA47"/>
      <c r="AB47"/>
      <c r="AC47"/>
      <c r="AD47"/>
      <c r="AE47"/>
      <c r="AF47"/>
      <c r="AG47"/>
      <c r="AH47"/>
      <c r="AI47"/>
      <c r="AJ47"/>
      <c r="AK47"/>
      <c r="AL47" s="36"/>
      <c r="AM47" s="20" t="s">
        <v>144</v>
      </c>
      <c r="AS47"/>
      <c r="AT47"/>
      <c r="AU47"/>
      <c r="AV47"/>
      <c r="AW47"/>
      <c r="AX47"/>
      <c r="AY47"/>
      <c r="AZ47"/>
      <c r="BA47"/>
      <c r="BB47"/>
      <c r="BC47"/>
      <c r="BD47"/>
      <c r="BE47"/>
      <c r="BF47"/>
      <c r="BG47"/>
      <c r="BH47"/>
      <c r="BI47"/>
      <c r="BJ47"/>
      <c r="BK47"/>
      <c r="BL47"/>
      <c r="BM47"/>
      <c r="BN47"/>
      <c r="BO47"/>
      <c r="BP47"/>
      <c r="BQ47"/>
      <c r="BR47"/>
      <c r="BS47"/>
      <c r="BT47"/>
      <c r="BU47"/>
      <c r="BV47"/>
      <c r="BW47"/>
      <c r="BX47"/>
      <c r="BY47"/>
      <c r="BZ47"/>
      <c r="CA47"/>
      <c r="CB47"/>
      <c r="CC47"/>
      <c r="CD47"/>
      <c r="CE47"/>
      <c r="CF47"/>
      <c r="CG47"/>
      <c r="CH47"/>
      <c r="CI47"/>
      <c r="CJ47"/>
      <c r="CK47"/>
      <c r="CL47"/>
      <c r="CM47"/>
      <c r="CN47"/>
      <c r="CO47"/>
      <c r="CP47"/>
      <c r="CQ47"/>
      <c r="CR47"/>
      <c r="CS47"/>
      <c r="CT47"/>
      <c r="CU47"/>
      <c r="CV47"/>
      <c r="CW47"/>
      <c r="CX47"/>
      <c r="CY47"/>
      <c r="CZ47"/>
      <c r="DA47"/>
      <c r="DB47"/>
      <c r="DC47"/>
      <c r="DD47"/>
      <c r="DE47"/>
      <c r="DF47"/>
      <c r="DG47"/>
    </row>
    <row r="48" spans="1:111" s="20" customFormat="1" ht="39" customHeight="1" x14ac:dyDescent="0.2">
      <c r="A48" s="223" t="s">
        <v>3</v>
      </c>
      <c r="B48" s="224"/>
      <c r="C48" s="224"/>
      <c r="D48" s="224"/>
      <c r="E48" s="224"/>
      <c r="F48" s="224"/>
      <c r="G48" s="225" t="s">
        <v>6</v>
      </c>
      <c r="H48" s="226"/>
      <c r="I48" s="226"/>
      <c r="J48" s="226"/>
      <c r="K48" s="226"/>
      <c r="L48" s="227"/>
      <c r="M48" s="225" t="s">
        <v>5</v>
      </c>
      <c r="N48" s="226"/>
      <c r="O48" s="226"/>
      <c r="P48" s="226"/>
      <c r="Q48" s="227"/>
      <c r="R48"/>
      <c r="S48"/>
      <c r="T48" s="223" t="s">
        <v>3</v>
      </c>
      <c r="U48" s="223"/>
      <c r="V48" s="223"/>
      <c r="W48" s="223"/>
      <c r="X48" s="223"/>
      <c r="Y48" s="223"/>
      <c r="Z48" s="223"/>
      <c r="AA48" s="228" t="s">
        <v>6</v>
      </c>
      <c r="AB48" s="229"/>
      <c r="AC48" s="229"/>
      <c r="AD48" s="229"/>
      <c r="AE48" s="230"/>
      <c r="AF48" s="267" t="s">
        <v>5</v>
      </c>
      <c r="AG48" s="267"/>
      <c r="AH48" s="267"/>
      <c r="AI48" s="267"/>
      <c r="AJ48" s="267"/>
      <c r="AK48"/>
      <c r="AL48" s="36"/>
      <c r="AM48" s="20" t="s">
        <v>140</v>
      </c>
      <c r="AS48"/>
      <c r="AT48"/>
      <c r="AU48"/>
      <c r="AV48"/>
      <c r="AW48"/>
      <c r="AX48"/>
      <c r="AY48"/>
      <c r="AZ48"/>
      <c r="BA48"/>
      <c r="BB48"/>
      <c r="BC48"/>
      <c r="BD48"/>
      <c r="BE48"/>
      <c r="BF48"/>
      <c r="BG48"/>
      <c r="BH48"/>
      <c r="BI48"/>
      <c r="BJ48"/>
      <c r="BK48"/>
      <c r="BL48"/>
      <c r="BM48"/>
      <c r="BN48"/>
      <c r="BO48"/>
      <c r="BP48"/>
      <c r="BQ48"/>
      <c r="BR48"/>
      <c r="BS48"/>
      <c r="BT48"/>
      <c r="BU48"/>
      <c r="BV48"/>
      <c r="BW48"/>
      <c r="BX48"/>
      <c r="BY48"/>
      <c r="BZ48"/>
      <c r="CA48"/>
      <c r="CB48"/>
      <c r="CC48"/>
      <c r="CD48"/>
      <c r="CE48"/>
      <c r="CF48"/>
      <c r="CG48"/>
      <c r="CH48"/>
      <c r="CI48"/>
      <c r="CJ48"/>
      <c r="CK48"/>
      <c r="CL48"/>
      <c r="CM48"/>
      <c r="CN48"/>
      <c r="CO48"/>
      <c r="CP48"/>
      <c r="CQ48"/>
      <c r="CR48"/>
      <c r="CS48"/>
      <c r="CT48"/>
      <c r="CU48"/>
      <c r="CV48"/>
      <c r="CW48"/>
      <c r="CX48"/>
      <c r="CY48"/>
      <c r="CZ48"/>
      <c r="DA48"/>
      <c r="DB48"/>
      <c r="DC48"/>
      <c r="DD48"/>
      <c r="DE48"/>
      <c r="DF48"/>
      <c r="DG48"/>
    </row>
    <row r="49" spans="1:111" s="20" customFormat="1" ht="19.5" customHeight="1" x14ac:dyDescent="0.2">
      <c r="A49" s="177" t="s">
        <v>18</v>
      </c>
      <c r="B49" s="178"/>
      <c r="C49" s="178"/>
      <c r="D49" s="178"/>
      <c r="E49" s="178"/>
      <c r="F49" s="178"/>
      <c r="G49" s="179">
        <v>0</v>
      </c>
      <c r="H49" s="180"/>
      <c r="I49" s="180"/>
      <c r="J49" s="180"/>
      <c r="K49" s="180"/>
      <c r="L49" s="181"/>
      <c r="M49" s="188"/>
      <c r="N49" s="189"/>
      <c r="O49" s="189"/>
      <c r="P49" s="189"/>
      <c r="Q49" s="190"/>
      <c r="R49"/>
      <c r="S49"/>
      <c r="T49" s="177" t="s">
        <v>12</v>
      </c>
      <c r="U49" s="178"/>
      <c r="V49" s="178"/>
      <c r="W49" s="178"/>
      <c r="X49" s="178"/>
      <c r="Y49" s="178"/>
      <c r="Z49" s="178"/>
      <c r="AA49" s="203">
        <v>0</v>
      </c>
      <c r="AB49" s="204"/>
      <c r="AC49" s="204"/>
      <c r="AD49" s="204"/>
      <c r="AE49" s="205"/>
      <c r="AF49" s="222"/>
      <c r="AG49" s="222"/>
      <c r="AH49" s="222"/>
      <c r="AI49" s="222"/>
      <c r="AJ49" s="222"/>
      <c r="AK49" s="18"/>
      <c r="AL49" s="36"/>
      <c r="AS49"/>
      <c r="AT49"/>
      <c r="AU49"/>
      <c r="AV49"/>
      <c r="AW49"/>
      <c r="AX49"/>
      <c r="AY49"/>
      <c r="AZ49"/>
      <c r="BA49"/>
      <c r="BB49"/>
      <c r="BC49"/>
      <c r="BD49"/>
      <c r="BE49"/>
      <c r="BF49"/>
      <c r="BG49"/>
      <c r="BH49"/>
      <c r="BI49"/>
      <c r="BJ49"/>
      <c r="BK49"/>
      <c r="BL49"/>
      <c r="BM49"/>
      <c r="BN49"/>
      <c r="BO49"/>
      <c r="BP49"/>
      <c r="BQ49"/>
      <c r="BR49"/>
      <c r="BS49"/>
      <c r="BT49"/>
      <c r="BU49"/>
      <c r="BV49"/>
      <c r="BW49"/>
      <c r="BX49"/>
      <c r="BY49"/>
      <c r="BZ49"/>
      <c r="CA49"/>
      <c r="CB49"/>
      <c r="CC49"/>
      <c r="CD49"/>
      <c r="CE49"/>
      <c r="CF49"/>
      <c r="CG49"/>
      <c r="CH49"/>
      <c r="CI49"/>
      <c r="CJ49"/>
      <c r="CK49"/>
      <c r="CL49"/>
      <c r="CM49"/>
      <c r="CN49"/>
      <c r="CO49"/>
      <c r="CP49"/>
      <c r="CQ49"/>
      <c r="CR49"/>
      <c r="CS49"/>
      <c r="CT49"/>
      <c r="CU49"/>
      <c r="CV49"/>
      <c r="CW49"/>
      <c r="CX49"/>
      <c r="CY49"/>
      <c r="CZ49"/>
      <c r="DA49"/>
      <c r="DB49"/>
      <c r="DC49"/>
      <c r="DD49"/>
      <c r="DE49"/>
      <c r="DF49"/>
      <c r="DG49"/>
    </row>
    <row r="50" spans="1:111" s="20" customFormat="1" ht="39" customHeight="1" x14ac:dyDescent="0.2">
      <c r="A50" s="177" t="s">
        <v>15</v>
      </c>
      <c r="B50" s="178"/>
      <c r="C50" s="178"/>
      <c r="D50" s="178"/>
      <c r="E50" s="178"/>
      <c r="F50" s="178"/>
      <c r="G50" s="200">
        <f>AA49+AA50+AA51</f>
        <v>0</v>
      </c>
      <c r="H50" s="201"/>
      <c r="I50" s="201"/>
      <c r="J50" s="201"/>
      <c r="K50" s="201"/>
      <c r="L50" s="202"/>
      <c r="M50" s="188"/>
      <c r="N50" s="189"/>
      <c r="O50" s="189"/>
      <c r="P50" s="189"/>
      <c r="Q50" s="190"/>
      <c r="R50"/>
      <c r="S50"/>
      <c r="T50" s="177" t="s">
        <v>13</v>
      </c>
      <c r="U50" s="178"/>
      <c r="V50" s="178"/>
      <c r="W50" s="178"/>
      <c r="X50" s="178"/>
      <c r="Y50" s="178"/>
      <c r="Z50" s="178"/>
      <c r="AA50" s="203">
        <v>0</v>
      </c>
      <c r="AB50" s="204"/>
      <c r="AC50" s="204"/>
      <c r="AD50" s="204"/>
      <c r="AE50" s="205"/>
      <c r="AF50" s="199"/>
      <c r="AG50" s="199"/>
      <c r="AH50" s="199"/>
      <c r="AI50" s="199"/>
      <c r="AJ50" s="199"/>
      <c r="AK50" s="18"/>
      <c r="AL50" s="36"/>
      <c r="AS50"/>
      <c r="AT50"/>
      <c r="AU50"/>
      <c r="AV50"/>
      <c r="AW50"/>
      <c r="AX50"/>
      <c r="AY50"/>
      <c r="AZ50"/>
      <c r="BA50"/>
      <c r="BB50"/>
      <c r="BC50"/>
      <c r="BD50"/>
      <c r="BE50"/>
      <c r="BF50"/>
      <c r="BG50"/>
      <c r="BH50"/>
      <c r="BI50"/>
      <c r="BJ50"/>
      <c r="BK50"/>
      <c r="BL50"/>
      <c r="BM50"/>
      <c r="BN50"/>
      <c r="BO50"/>
      <c r="BP50"/>
      <c r="BQ50"/>
      <c r="BR50"/>
      <c r="BS50"/>
      <c r="BT50"/>
      <c r="BU50"/>
      <c r="BV50"/>
      <c r="BW50"/>
      <c r="BX50"/>
      <c r="BY50"/>
      <c r="BZ50"/>
      <c r="CA50"/>
      <c r="CB50"/>
      <c r="CC50"/>
      <c r="CD50"/>
      <c r="CE50"/>
      <c r="CF50"/>
      <c r="CG50"/>
      <c r="CH50"/>
      <c r="CI50"/>
      <c r="CJ50"/>
      <c r="CK50"/>
      <c r="CL50"/>
      <c r="CM50"/>
      <c r="CN50"/>
      <c r="CO50"/>
      <c r="CP50"/>
      <c r="CQ50"/>
      <c r="CR50"/>
      <c r="CS50"/>
      <c r="CT50"/>
      <c r="CU50"/>
      <c r="CV50"/>
      <c r="CW50"/>
      <c r="CX50"/>
      <c r="CY50"/>
      <c r="CZ50"/>
      <c r="DA50"/>
      <c r="DB50"/>
      <c r="DC50"/>
      <c r="DD50"/>
      <c r="DE50"/>
      <c r="DF50"/>
      <c r="DG50"/>
    </row>
    <row r="51" spans="1:111" s="20" customFormat="1" ht="39" customHeight="1" x14ac:dyDescent="0.2">
      <c r="A51" s="177" t="s">
        <v>16</v>
      </c>
      <c r="B51" s="178"/>
      <c r="C51" s="178"/>
      <c r="D51" s="178"/>
      <c r="E51" s="178"/>
      <c r="F51" s="178"/>
      <c r="G51" s="179">
        <v>0</v>
      </c>
      <c r="H51" s="180"/>
      <c r="I51" s="180"/>
      <c r="J51" s="180"/>
      <c r="K51" s="180"/>
      <c r="L51" s="181"/>
      <c r="M51" s="199"/>
      <c r="N51" s="199"/>
      <c r="O51" s="199"/>
      <c r="P51" s="199"/>
      <c r="Q51" s="199"/>
      <c r="R51"/>
      <c r="S51"/>
      <c r="T51" s="177" t="s">
        <v>14</v>
      </c>
      <c r="U51" s="178"/>
      <c r="V51" s="178"/>
      <c r="W51" s="178"/>
      <c r="X51" s="178"/>
      <c r="Y51" s="178"/>
      <c r="Z51" s="178"/>
      <c r="AA51" s="203">
        <v>0</v>
      </c>
      <c r="AB51" s="204"/>
      <c r="AC51" s="204"/>
      <c r="AD51" s="204"/>
      <c r="AE51" s="205"/>
      <c r="AF51" s="199"/>
      <c r="AG51" s="199"/>
      <c r="AH51" s="199"/>
      <c r="AI51" s="199"/>
      <c r="AJ51" s="199"/>
      <c r="AK51" s="18"/>
      <c r="AL51"/>
      <c r="AS51"/>
      <c r="AT51"/>
      <c r="AU51"/>
      <c r="AV51"/>
      <c r="AW51"/>
      <c r="AX51"/>
      <c r="AY51"/>
      <c r="AZ51"/>
      <c r="BA51"/>
      <c r="BB51"/>
      <c r="BC51"/>
      <c r="BD51"/>
      <c r="BE51"/>
      <c r="BF51"/>
      <c r="BG51"/>
      <c r="BH51"/>
      <c r="BI51"/>
      <c r="BJ51"/>
      <c r="BK51"/>
      <c r="BL51"/>
      <c r="BM51"/>
      <c r="BN51"/>
      <c r="BO51"/>
      <c r="BP51"/>
      <c r="BQ51"/>
      <c r="BR51"/>
      <c r="BS51"/>
      <c r="BT51"/>
      <c r="BU51"/>
      <c r="BV51"/>
      <c r="BW51"/>
      <c r="BX51"/>
      <c r="BY51"/>
      <c r="BZ51"/>
      <c r="CA51"/>
      <c r="CB51"/>
      <c r="CC51"/>
      <c r="CD51"/>
      <c r="CE51"/>
      <c r="CF51"/>
      <c r="CG51"/>
      <c r="CH51"/>
      <c r="CI51"/>
      <c r="CJ51"/>
      <c r="CK51"/>
      <c r="CL51"/>
      <c r="CM51"/>
      <c r="CN51"/>
      <c r="CO51"/>
      <c r="CP51"/>
      <c r="CQ51"/>
      <c r="CR51"/>
      <c r="CS51"/>
      <c r="CT51"/>
      <c r="CU51"/>
      <c r="CV51"/>
      <c r="CW51"/>
      <c r="CX51"/>
      <c r="CY51"/>
      <c r="CZ51"/>
      <c r="DA51"/>
      <c r="DB51"/>
      <c r="DC51"/>
      <c r="DD51"/>
      <c r="DE51"/>
      <c r="DF51"/>
      <c r="DG51"/>
    </row>
    <row r="52" spans="1:111" s="20" customFormat="1" ht="19.5" customHeight="1" x14ac:dyDescent="0.2">
      <c r="A52" s="177" t="s">
        <v>17</v>
      </c>
      <c r="B52" s="178"/>
      <c r="C52" s="178"/>
      <c r="D52" s="178"/>
      <c r="E52" s="178"/>
      <c r="F52" s="178"/>
      <c r="G52" s="179">
        <v>0</v>
      </c>
      <c r="H52" s="180"/>
      <c r="I52" s="180"/>
      <c r="J52" s="180"/>
      <c r="K52" s="180"/>
      <c r="L52" s="181"/>
      <c r="M52" s="182"/>
      <c r="N52" s="183"/>
      <c r="O52" s="183"/>
      <c r="P52" s="183"/>
      <c r="Q52" s="184"/>
      <c r="R52"/>
      <c r="S52"/>
      <c r="T52"/>
      <c r="U52"/>
      <c r="V52"/>
      <c r="W52"/>
      <c r="X52"/>
      <c r="Y52"/>
      <c r="Z52"/>
      <c r="AA52"/>
      <c r="AB52"/>
      <c r="AC52"/>
      <c r="AD52"/>
      <c r="AE52"/>
      <c r="AF52"/>
      <c r="AG52"/>
      <c r="AH52"/>
      <c r="AI52"/>
      <c r="AJ52" s="159"/>
      <c r="AK52" s="36"/>
      <c r="AL52"/>
      <c r="AM52" s="43" t="s">
        <v>69</v>
      </c>
      <c r="AS52"/>
      <c r="AT52"/>
      <c r="AU52"/>
      <c r="AV52"/>
      <c r="AW52"/>
      <c r="AX52"/>
      <c r="AY52"/>
      <c r="AZ52"/>
      <c r="BA52"/>
      <c r="BB52"/>
      <c r="BC52"/>
      <c r="BD52"/>
      <c r="BE52"/>
      <c r="BF52"/>
      <c r="BG52"/>
      <c r="BH52"/>
      <c r="BI52"/>
      <c r="BJ52"/>
      <c r="BK52"/>
      <c r="BL52"/>
      <c r="BM52"/>
      <c r="BN52"/>
      <c r="BO52"/>
      <c r="BP52"/>
      <c r="BQ52"/>
      <c r="BR52"/>
      <c r="BS52"/>
      <c r="BT52"/>
      <c r="BU52"/>
      <c r="BV52"/>
      <c r="BW52"/>
      <c r="BX52"/>
      <c r="BY52"/>
      <c r="BZ52"/>
      <c r="CA52"/>
      <c r="CB52"/>
      <c r="CC52"/>
      <c r="CD52"/>
      <c r="CE52"/>
      <c r="CF52"/>
      <c r="CG52"/>
      <c r="CH52"/>
      <c r="CI52"/>
      <c r="CJ52"/>
      <c r="CK52"/>
      <c r="CL52"/>
      <c r="CM52"/>
      <c r="CN52"/>
      <c r="CO52"/>
      <c r="CP52"/>
      <c r="CQ52"/>
      <c r="CR52"/>
      <c r="CS52"/>
      <c r="CT52"/>
      <c r="CU52"/>
      <c r="CV52"/>
      <c r="CW52"/>
      <c r="CX52"/>
      <c r="CY52"/>
      <c r="CZ52"/>
      <c r="DA52"/>
      <c r="DB52"/>
      <c r="DC52"/>
      <c r="DD52"/>
      <c r="DE52"/>
      <c r="DF52"/>
      <c r="DG52"/>
    </row>
    <row r="53" spans="1:111" s="20" customFormat="1" ht="39" customHeight="1" x14ac:dyDescent="0.2">
      <c r="A53" s="177" t="s">
        <v>7</v>
      </c>
      <c r="B53" s="178"/>
      <c r="C53" s="178"/>
      <c r="D53" s="178"/>
      <c r="E53" s="178"/>
      <c r="F53" s="178"/>
      <c r="G53" s="185">
        <f>G49+G50+G51+G52</f>
        <v>0</v>
      </c>
      <c r="H53" s="186"/>
      <c r="I53" s="186"/>
      <c r="J53" s="186"/>
      <c r="K53" s="186"/>
      <c r="L53" s="187"/>
      <c r="M53" s="188"/>
      <c r="N53" s="189"/>
      <c r="O53" s="189"/>
      <c r="P53" s="189"/>
      <c r="Q53" s="190"/>
      <c r="R53"/>
      <c r="S53"/>
      <c r="T53"/>
      <c r="U53"/>
      <c r="V53"/>
      <c r="W53"/>
      <c r="X53"/>
      <c r="Y53"/>
      <c r="Z53"/>
      <c r="AA53"/>
      <c r="AB53"/>
      <c r="AC53"/>
      <c r="AD53"/>
      <c r="AE53"/>
      <c r="AF53"/>
      <c r="AG53"/>
      <c r="AH53"/>
      <c r="AI53"/>
      <c r="AJ53"/>
      <c r="AK53"/>
      <c r="AL53"/>
      <c r="AM53" s="71" t="str">
        <f>ExpenseCategoryList!D57</f>
        <v>〇</v>
      </c>
      <c r="AS53"/>
      <c r="AT53"/>
      <c r="AU53"/>
      <c r="AV53"/>
      <c r="AW53"/>
      <c r="AX53"/>
      <c r="AY53"/>
      <c r="AZ53"/>
      <c r="BA53"/>
      <c r="BB53"/>
      <c r="BC53"/>
      <c r="BD53"/>
      <c r="BE53"/>
      <c r="BF53"/>
      <c r="BG53"/>
      <c r="BH53"/>
      <c r="BI53"/>
      <c r="BJ53"/>
      <c r="BK53"/>
      <c r="BL53"/>
      <c r="BM53"/>
      <c r="BN53"/>
      <c r="BO53"/>
      <c r="BP53"/>
      <c r="BQ53"/>
      <c r="BR53"/>
      <c r="BS53"/>
      <c r="BT53"/>
      <c r="BU53"/>
      <c r="BV53"/>
      <c r="BW53"/>
      <c r="BX53"/>
      <c r="BY53"/>
      <c r="BZ53"/>
      <c r="CA53"/>
      <c r="CB53"/>
      <c r="CC53"/>
      <c r="CD53"/>
      <c r="CE53"/>
      <c r="CF53"/>
      <c r="CG53"/>
      <c r="CH53"/>
      <c r="CI53"/>
      <c r="CJ53"/>
      <c r="CK53"/>
      <c r="CL53"/>
      <c r="CM53"/>
      <c r="CN53"/>
      <c r="CO53"/>
      <c r="CP53"/>
      <c r="CQ53"/>
      <c r="CR53"/>
      <c r="CS53"/>
      <c r="CT53"/>
      <c r="CU53"/>
      <c r="CV53"/>
      <c r="CW53"/>
      <c r="CX53"/>
      <c r="CY53"/>
      <c r="CZ53"/>
      <c r="DA53"/>
      <c r="DB53"/>
      <c r="DC53"/>
      <c r="DD53"/>
      <c r="DE53"/>
      <c r="DF53"/>
      <c r="DG53"/>
    </row>
    <row r="54" spans="1:111" s="20" customFormat="1" ht="19.5" customHeight="1" x14ac:dyDescent="0.2">
      <c r="A54" s="10"/>
      <c r="B54" s="11"/>
      <c r="C54" s="11"/>
      <c r="D54" s="11"/>
      <c r="E54" s="11"/>
      <c r="F54" s="11"/>
      <c r="G54" s="12"/>
      <c r="H54" s="11"/>
      <c r="I54" s="11"/>
      <c r="J54" s="11"/>
      <c r="K54" s="11"/>
      <c r="L54" s="13"/>
      <c r="M54" s="11"/>
      <c r="N54" s="11"/>
      <c r="O54" s="11"/>
      <c r="P54" s="11"/>
      <c r="Q54"/>
      <c r="R54"/>
      <c r="S54"/>
      <c r="T54"/>
      <c r="U54"/>
      <c r="V54"/>
      <c r="W54"/>
      <c r="X54"/>
      <c r="Y54"/>
      <c r="Z54"/>
      <c r="AA54"/>
      <c r="AB54"/>
      <c r="AC54"/>
      <c r="AD54"/>
      <c r="AE54"/>
      <c r="AF54"/>
      <c r="AG54"/>
      <c r="AH54"/>
      <c r="AI54"/>
      <c r="AJ54"/>
      <c r="AK54"/>
      <c r="AL54"/>
      <c r="AS54"/>
      <c r="AT54"/>
      <c r="AU54"/>
      <c r="AV54"/>
      <c r="AW54"/>
      <c r="AX54"/>
      <c r="AY54"/>
      <c r="AZ54"/>
      <c r="BA54"/>
      <c r="BB54"/>
      <c r="BC54"/>
      <c r="BD54"/>
      <c r="BE54"/>
      <c r="BF54"/>
      <c r="BG54"/>
      <c r="BH54"/>
      <c r="BI54"/>
      <c r="BJ54"/>
      <c r="BK54"/>
      <c r="BL54"/>
      <c r="BM54"/>
      <c r="BN54"/>
      <c r="BO54"/>
      <c r="BP54"/>
      <c r="BQ54"/>
      <c r="BR54"/>
      <c r="BS54"/>
      <c r="BT54"/>
      <c r="BU54"/>
      <c r="BV54"/>
      <c r="BW54"/>
      <c r="BX54"/>
      <c r="BY54"/>
      <c r="BZ54"/>
      <c r="CA54"/>
      <c r="CB54"/>
      <c r="CC54"/>
      <c r="CD54"/>
      <c r="CE54"/>
      <c r="CF54"/>
      <c r="CG54"/>
      <c r="CH54"/>
      <c r="CI54"/>
      <c r="CJ54"/>
      <c r="CK54"/>
      <c r="CL54"/>
      <c r="CM54"/>
      <c r="CN54"/>
      <c r="CO54"/>
      <c r="CP54"/>
      <c r="CQ54"/>
      <c r="CR54"/>
      <c r="CS54"/>
      <c r="CT54"/>
      <c r="CU54"/>
      <c r="CV54"/>
      <c r="CW54"/>
      <c r="CX54"/>
      <c r="CY54"/>
      <c r="CZ54"/>
      <c r="DA54"/>
      <c r="DB54"/>
      <c r="DC54"/>
      <c r="DD54"/>
      <c r="DE54"/>
      <c r="DF54"/>
      <c r="DG54"/>
    </row>
    <row r="55" spans="1:111" s="20" customFormat="1" ht="19.5" customHeight="1" x14ac:dyDescent="0.2">
      <c r="A55" s="8" t="s">
        <v>166</v>
      </c>
      <c r="B55"/>
      <c r="C55"/>
      <c r="D55"/>
      <c r="E55"/>
      <c r="F55"/>
      <c r="G55"/>
      <c r="H55"/>
      <c r="I55"/>
      <c r="J55"/>
      <c r="K55"/>
      <c r="L55"/>
      <c r="M55"/>
      <c r="N55"/>
      <c r="O55"/>
      <c r="P55"/>
      <c r="Q55"/>
      <c r="R55"/>
      <c r="S55"/>
      <c r="T55"/>
      <c r="U55"/>
      <c r="V55"/>
      <c r="W55"/>
      <c r="X55"/>
      <c r="Y55"/>
      <c r="Z55"/>
      <c r="AA55"/>
      <c r="AB55"/>
      <c r="AC55"/>
      <c r="AD55"/>
      <c r="AE55"/>
      <c r="AF55"/>
      <c r="AG55"/>
      <c r="AH55"/>
      <c r="AI55"/>
      <c r="AJ55"/>
      <c r="AK55"/>
      <c r="AL55"/>
      <c r="AS55"/>
      <c r="AT55"/>
      <c r="AU55"/>
      <c r="AV55"/>
      <c r="AW55"/>
      <c r="AX55"/>
      <c r="AY55"/>
      <c r="AZ55"/>
      <c r="BA55"/>
      <c r="BB55"/>
      <c r="BC55"/>
      <c r="BD55"/>
      <c r="BE55"/>
      <c r="BF55"/>
      <c r="BG55"/>
      <c r="BH55"/>
      <c r="BI55"/>
      <c r="BJ55"/>
      <c r="BK55"/>
      <c r="BL55"/>
      <c r="BM55"/>
      <c r="BN55"/>
      <c r="BO55"/>
      <c r="BP55"/>
      <c r="BQ55"/>
      <c r="BR55"/>
      <c r="BS55"/>
      <c r="BT55"/>
      <c r="BU55"/>
      <c r="BV55"/>
      <c r="BW55"/>
      <c r="BX55"/>
      <c r="BY55"/>
      <c r="BZ55"/>
      <c r="CA55"/>
      <c r="CB55"/>
      <c r="CC55"/>
      <c r="CD55"/>
      <c r="CE55"/>
      <c r="CF55"/>
      <c r="CG55"/>
      <c r="CH55"/>
      <c r="CI55"/>
      <c r="CJ55"/>
      <c r="CK55"/>
      <c r="CL55"/>
      <c r="CM55"/>
      <c r="CN55"/>
      <c r="CO55"/>
      <c r="CP55"/>
      <c r="CQ55"/>
      <c r="CR55"/>
      <c r="CS55"/>
      <c r="CT55"/>
      <c r="CU55"/>
      <c r="CV55"/>
      <c r="CW55"/>
      <c r="CX55"/>
      <c r="CY55"/>
      <c r="CZ55"/>
      <c r="DA55"/>
      <c r="DB55"/>
      <c r="DC55"/>
      <c r="DD55"/>
      <c r="DE55"/>
      <c r="DF55"/>
      <c r="DG55"/>
    </row>
    <row r="56" spans="1:111" s="20" customFormat="1" ht="19.5" customHeight="1" x14ac:dyDescent="0.2">
      <c r="A56" s="8" t="s">
        <v>167</v>
      </c>
      <c r="B56"/>
      <c r="C56"/>
      <c r="D56"/>
      <c r="E56"/>
      <c r="F56"/>
      <c r="G56"/>
      <c r="H56"/>
      <c r="I56"/>
      <c r="J56"/>
      <c r="K56"/>
      <c r="L56"/>
      <c r="M56"/>
      <c r="N56"/>
      <c r="O56"/>
      <c r="P56"/>
      <c r="Q56"/>
      <c r="R56"/>
      <c r="S56"/>
      <c r="T56"/>
      <c r="U56"/>
      <c r="V56"/>
      <c r="W56"/>
      <c r="X56"/>
      <c r="Y56"/>
      <c r="Z56"/>
      <c r="AA56"/>
      <c r="AB56"/>
      <c r="AC56"/>
      <c r="AD56"/>
      <c r="AE56"/>
      <c r="AF56"/>
      <c r="AG56"/>
      <c r="AH56"/>
      <c r="AI56"/>
      <c r="AJ56"/>
      <c r="AK56"/>
      <c r="AL56"/>
      <c r="AS56"/>
      <c r="AT56"/>
      <c r="AU56"/>
      <c r="AV56"/>
      <c r="AW56"/>
      <c r="AX56"/>
      <c r="AY56"/>
      <c r="AZ56"/>
      <c r="BA56"/>
      <c r="BB56"/>
      <c r="BC56"/>
      <c r="BD56"/>
      <c r="BE56"/>
      <c r="BF56"/>
      <c r="BG56"/>
      <c r="BH56"/>
      <c r="BI56"/>
      <c r="BJ56"/>
      <c r="BK56"/>
      <c r="BL56"/>
      <c r="BM56"/>
      <c r="BN56"/>
      <c r="BO56"/>
      <c r="BP56"/>
      <c r="BQ56"/>
      <c r="BR56"/>
      <c r="BS56"/>
      <c r="BT56"/>
      <c r="BU56"/>
      <c r="BV56"/>
      <c r="BW56"/>
      <c r="BX56"/>
      <c r="BY56"/>
      <c r="BZ56"/>
      <c r="CA56"/>
      <c r="CB56"/>
      <c r="CC56"/>
      <c r="CD56"/>
      <c r="CE56"/>
      <c r="CF56"/>
      <c r="CG56"/>
      <c r="CH56"/>
      <c r="CI56"/>
      <c r="CJ56"/>
      <c r="CK56"/>
      <c r="CL56"/>
      <c r="CM56"/>
      <c r="CN56"/>
      <c r="CO56"/>
      <c r="CP56"/>
      <c r="CQ56"/>
      <c r="CR56"/>
      <c r="CS56"/>
      <c r="CT56"/>
      <c r="CU56"/>
      <c r="CV56"/>
      <c r="CW56"/>
      <c r="CX56"/>
      <c r="CY56"/>
      <c r="CZ56"/>
      <c r="DA56"/>
      <c r="DB56"/>
      <c r="DC56"/>
      <c r="DD56"/>
      <c r="DE56"/>
      <c r="DF56"/>
      <c r="DG56"/>
    </row>
    <row r="57" spans="1:111" s="20" customFormat="1" ht="19.5" customHeight="1" x14ac:dyDescent="0.2">
      <c r="A57" s="8" t="s">
        <v>4</v>
      </c>
      <c r="B57"/>
      <c r="C57"/>
      <c r="D57"/>
      <c r="E57"/>
      <c r="F57"/>
      <c r="G57"/>
      <c r="H57"/>
      <c r="I57"/>
      <c r="J57"/>
      <c r="K57"/>
      <c r="L57"/>
      <c r="M57"/>
      <c r="N57"/>
      <c r="O57"/>
      <c r="P57"/>
      <c r="Q57"/>
      <c r="R57"/>
      <c r="S57"/>
      <c r="T57"/>
      <c r="U57"/>
      <c r="V57"/>
      <c r="W57"/>
      <c r="X57"/>
      <c r="Y57"/>
      <c r="Z57"/>
      <c r="AA57"/>
      <c r="AB57"/>
      <c r="AC57"/>
      <c r="AD57"/>
      <c r="AE57"/>
      <c r="AF57"/>
      <c r="AG57"/>
      <c r="AH57"/>
      <c r="AI57"/>
      <c r="AJ57"/>
      <c r="AK57"/>
      <c r="AL57"/>
      <c r="AS57"/>
      <c r="AT57"/>
      <c r="AU57"/>
      <c r="AV57"/>
      <c r="AW57"/>
      <c r="AX57"/>
      <c r="AY57"/>
      <c r="AZ57"/>
      <c r="BA57"/>
      <c r="BB57"/>
      <c r="BC57"/>
      <c r="BD57"/>
      <c r="BE57"/>
      <c r="BF57"/>
      <c r="BG57"/>
      <c r="BH57"/>
      <c r="BI57"/>
      <c r="BJ57"/>
      <c r="BK57"/>
      <c r="BL57"/>
      <c r="BM57"/>
      <c r="BN57"/>
      <c r="BO57"/>
      <c r="BP57"/>
      <c r="BQ57"/>
      <c r="BR57"/>
      <c r="BS57"/>
      <c r="BT57"/>
      <c r="BU57"/>
      <c r="BV57"/>
      <c r="BW57"/>
      <c r="BX57"/>
      <c r="BY57"/>
      <c r="BZ57"/>
      <c r="CA57"/>
      <c r="CB57"/>
      <c r="CC57"/>
      <c r="CD57"/>
      <c r="CE57"/>
      <c r="CF57"/>
      <c r="CG57"/>
      <c r="CH57"/>
      <c r="CI57"/>
      <c r="CJ57"/>
      <c r="CK57"/>
      <c r="CL57"/>
      <c r="CM57"/>
      <c r="CN57"/>
      <c r="CO57"/>
      <c r="CP57"/>
      <c r="CQ57"/>
      <c r="CR57"/>
      <c r="CS57"/>
      <c r="CT57"/>
      <c r="CU57"/>
      <c r="CV57"/>
      <c r="CW57"/>
      <c r="CX57"/>
      <c r="CY57"/>
      <c r="CZ57"/>
      <c r="DA57"/>
      <c r="DB57"/>
      <c r="DC57"/>
      <c r="DD57"/>
      <c r="DE57"/>
      <c r="DF57"/>
      <c r="DG57"/>
    </row>
    <row r="58" spans="1:111" s="20" customFormat="1" ht="19.5" customHeight="1" x14ac:dyDescent="0.2">
      <c r="A58" s="14" t="s">
        <v>19</v>
      </c>
      <c r="B58"/>
      <c r="C58"/>
      <c r="D58"/>
      <c r="E58"/>
      <c r="F58"/>
      <c r="G58"/>
      <c r="H58"/>
      <c r="I58"/>
      <c r="J58"/>
      <c r="K58"/>
      <c r="L58"/>
      <c r="M58"/>
      <c r="N58"/>
      <c r="O58"/>
      <c r="P58"/>
      <c r="Q58"/>
      <c r="R58"/>
      <c r="S58"/>
      <c r="T58"/>
      <c r="U58"/>
      <c r="V58"/>
      <c r="W58"/>
      <c r="X58"/>
      <c r="Y58"/>
      <c r="Z58"/>
      <c r="AA58"/>
      <c r="AB58"/>
      <c r="AC58"/>
      <c r="AD58"/>
      <c r="AE58"/>
      <c r="AF58"/>
      <c r="AG58"/>
      <c r="AH58"/>
      <c r="AI58"/>
      <c r="AJ58"/>
      <c r="AK58"/>
      <c r="AL58"/>
      <c r="AS58"/>
      <c r="AT58"/>
      <c r="AU58"/>
      <c r="AV58"/>
      <c r="AW58"/>
      <c r="AX58"/>
      <c r="AY58"/>
      <c r="AZ58"/>
      <c r="BA58"/>
      <c r="BB58"/>
      <c r="BC58"/>
      <c r="BD58"/>
      <c r="BE58"/>
      <c r="BF58"/>
      <c r="BG58"/>
      <c r="BH58"/>
      <c r="BI58"/>
      <c r="BJ58"/>
      <c r="BK58"/>
      <c r="BL58"/>
      <c r="BM58"/>
      <c r="BN58"/>
      <c r="BO58"/>
      <c r="BP58"/>
      <c r="BQ58"/>
      <c r="BR58"/>
      <c r="BS58"/>
      <c r="BT58"/>
      <c r="BU58"/>
      <c r="BV58"/>
      <c r="BW58"/>
      <c r="BX58"/>
      <c r="BY58"/>
      <c r="BZ58"/>
      <c r="CA58"/>
      <c r="CB58"/>
      <c r="CC58"/>
      <c r="CD58"/>
      <c r="CE58"/>
      <c r="CF58"/>
      <c r="CG58"/>
      <c r="CH58"/>
      <c r="CI58"/>
      <c r="CJ58"/>
      <c r="CK58"/>
      <c r="CL58"/>
      <c r="CM58"/>
      <c r="CN58"/>
      <c r="CO58"/>
      <c r="CP58"/>
      <c r="CQ58"/>
      <c r="CR58"/>
      <c r="CS58"/>
      <c r="CT58"/>
      <c r="CU58"/>
      <c r="CV58"/>
      <c r="CW58"/>
      <c r="CX58"/>
      <c r="CY58"/>
      <c r="CZ58"/>
      <c r="DA58"/>
      <c r="DB58"/>
      <c r="DC58"/>
      <c r="DD58"/>
      <c r="DE58"/>
      <c r="DF58"/>
      <c r="DG58"/>
    </row>
  </sheetData>
  <sheetProtection algorithmName="SHA-512" hashValue="N2k/079vIrK4fCHzqkaljXcCW1CiIfjAPc9B6u/IYoAe5CdsKIl0N0pGCOGjG3bj2vH2Cr4/iyV2SzXzXoy0Cg==" saltValue="jb/QSlN6F8VeQooY1YNSxw==" spinCount="100000" sheet="1" formatRows="0" insertRows="0" deleteRows="0" selectLockedCells="1"/>
  <dataConsolidate/>
  <mergeCells count="122">
    <mergeCell ref="AL8:AS8"/>
    <mergeCell ref="AL9:AS9"/>
    <mergeCell ref="AL10:AS10"/>
    <mergeCell ref="AL11:AS11"/>
    <mergeCell ref="AL12:AS12"/>
    <mergeCell ref="AL13:AS13"/>
    <mergeCell ref="AL14:AS14"/>
    <mergeCell ref="A14:F14"/>
    <mergeCell ref="A13:F13"/>
    <mergeCell ref="G13:U13"/>
    <mergeCell ref="G14:U14"/>
    <mergeCell ref="V13:AD13"/>
    <mergeCell ref="V14:AD14"/>
    <mergeCell ref="AE13:AJ13"/>
    <mergeCell ref="AE14:AJ14"/>
    <mergeCell ref="A11:F11"/>
    <mergeCell ref="G11:U11"/>
    <mergeCell ref="V11:AD11"/>
    <mergeCell ref="AE11:AJ11"/>
    <mergeCell ref="A12:F12"/>
    <mergeCell ref="G12:U12"/>
    <mergeCell ref="V12:AD12"/>
    <mergeCell ref="S5:U5"/>
    <mergeCell ref="V5:AJ5"/>
    <mergeCell ref="A9:F10"/>
    <mergeCell ref="G9:U10"/>
    <mergeCell ref="V9:AD10"/>
    <mergeCell ref="AE9:AJ9"/>
    <mergeCell ref="AE10:AJ10"/>
    <mergeCell ref="AE12:AJ12"/>
    <mergeCell ref="AF48:AJ48"/>
    <mergeCell ref="B36:E36"/>
    <mergeCell ref="A28:AK28"/>
    <mergeCell ref="A30:AK30"/>
    <mergeCell ref="A31:AK31"/>
    <mergeCell ref="A32:AK32"/>
    <mergeCell ref="A22:AD22"/>
    <mergeCell ref="AE22:AJ22"/>
    <mergeCell ref="A34:E34"/>
    <mergeCell ref="G34:H34"/>
    <mergeCell ref="A29:AK29"/>
    <mergeCell ref="A38:E38"/>
    <mergeCell ref="A39:E39"/>
    <mergeCell ref="A37:E37"/>
    <mergeCell ref="G35:H35"/>
    <mergeCell ref="G36:H36"/>
    <mergeCell ref="AE17:AJ17"/>
    <mergeCell ref="AE18:AJ18"/>
    <mergeCell ref="AE19:AJ19"/>
    <mergeCell ref="A16:AD16"/>
    <mergeCell ref="A26:AK26"/>
    <mergeCell ref="A42:AK42"/>
    <mergeCell ref="A18:AD18"/>
    <mergeCell ref="A19:AD19"/>
    <mergeCell ref="A27:AK27"/>
    <mergeCell ref="A33:I33"/>
    <mergeCell ref="A35:E35"/>
    <mergeCell ref="A17:AD17"/>
    <mergeCell ref="A20:AD20"/>
    <mergeCell ref="AE20:AJ20"/>
    <mergeCell ref="A15:F15"/>
    <mergeCell ref="G15:U15"/>
    <mergeCell ref="V15:AD15"/>
    <mergeCell ref="AE15:AJ15"/>
    <mergeCell ref="A21:AD21"/>
    <mergeCell ref="AE21:AJ21"/>
    <mergeCell ref="A23:AK23"/>
    <mergeCell ref="A51:F51"/>
    <mergeCell ref="G51:L51"/>
    <mergeCell ref="M51:Q51"/>
    <mergeCell ref="T51:Z51"/>
    <mergeCell ref="AA51:AE51"/>
    <mergeCell ref="AA49:AE49"/>
    <mergeCell ref="AF49:AJ49"/>
    <mergeCell ref="A48:F48"/>
    <mergeCell ref="G48:L48"/>
    <mergeCell ref="M48:Q48"/>
    <mergeCell ref="T48:Z48"/>
    <mergeCell ref="AA48:AE48"/>
    <mergeCell ref="M49:Q49"/>
    <mergeCell ref="T49:Z49"/>
    <mergeCell ref="A49:F49"/>
    <mergeCell ref="A24:AK24"/>
    <mergeCell ref="AE16:AJ16"/>
    <mergeCell ref="A52:F52"/>
    <mergeCell ref="G52:L52"/>
    <mergeCell ref="M52:Q52"/>
    <mergeCell ref="A53:F53"/>
    <mergeCell ref="G53:L53"/>
    <mergeCell ref="M53:Q53"/>
    <mergeCell ref="G37:H37"/>
    <mergeCell ref="G38:H38"/>
    <mergeCell ref="G39:H39"/>
    <mergeCell ref="A43:I43"/>
    <mergeCell ref="J43:M43"/>
    <mergeCell ref="N43:AJ43"/>
    <mergeCell ref="A44:E44"/>
    <mergeCell ref="G44:H44"/>
    <mergeCell ref="J44:M44"/>
    <mergeCell ref="N44:AJ44"/>
    <mergeCell ref="AF51:AJ51"/>
    <mergeCell ref="A50:F50"/>
    <mergeCell ref="G50:L50"/>
    <mergeCell ref="M50:Q50"/>
    <mergeCell ref="T50:Z50"/>
    <mergeCell ref="AA50:AE50"/>
    <mergeCell ref="AF50:AJ50"/>
    <mergeCell ref="G49:L49"/>
    <mergeCell ref="AM26:AS26"/>
    <mergeCell ref="AM25:AS25"/>
    <mergeCell ref="J33:M33"/>
    <mergeCell ref="J35:M39"/>
    <mergeCell ref="N33:AJ33"/>
    <mergeCell ref="N35:AJ35"/>
    <mergeCell ref="N36:AJ36"/>
    <mergeCell ref="N37:AJ37"/>
    <mergeCell ref="N38:AJ38"/>
    <mergeCell ref="N39:AJ39"/>
    <mergeCell ref="J34:M34"/>
    <mergeCell ref="N34:AJ34"/>
    <mergeCell ref="A25:AK25"/>
    <mergeCell ref="AM28:AR28"/>
  </mergeCells>
  <phoneticPr fontId="10"/>
  <conditionalFormatting sqref="AA49">
    <cfRule type="expression" dxfId="29" priority="96">
      <formula>OR($AE$21&lt;&gt;$G$50,$AA$49="")</formula>
    </cfRule>
  </conditionalFormatting>
  <conditionalFormatting sqref="A11 A16:A19 AM26">
    <cfRule type="expression" dxfId="28" priority="95">
      <formula>$DD11="×"</formula>
    </cfRule>
  </conditionalFormatting>
  <conditionalFormatting sqref="G11">
    <cfRule type="expression" dxfId="27" priority="94">
      <formula>$DE11="×"</formula>
    </cfRule>
  </conditionalFormatting>
  <conditionalFormatting sqref="V11">
    <cfRule type="expression" dxfId="26" priority="91">
      <formula>$DF11="×"</formula>
    </cfRule>
  </conditionalFormatting>
  <conditionalFormatting sqref="G51">
    <cfRule type="expression" dxfId="25" priority="81">
      <formula>OR(AE20&lt;&gt;$G$53,$G$51="")</formula>
    </cfRule>
  </conditionalFormatting>
  <conditionalFormatting sqref="AA50">
    <cfRule type="expression" dxfId="24" priority="77">
      <formula>OR($AE$21&lt;&gt;$G$50,$AA$50="")</formula>
    </cfRule>
  </conditionalFormatting>
  <conditionalFormatting sqref="AA51">
    <cfRule type="expression" dxfId="23" priority="76">
      <formula>OR($AE$21&lt;&gt;$G$50,$AA$51="")</formula>
    </cfRule>
  </conditionalFormatting>
  <conditionalFormatting sqref="AF50">
    <cfRule type="expression" dxfId="22" priority="75">
      <formula>AND($AA$50&gt;0,$AF$50="")</formula>
    </cfRule>
  </conditionalFormatting>
  <conditionalFormatting sqref="AF51">
    <cfRule type="expression" dxfId="21" priority="74">
      <formula>AND($AA$51&gt;0,$AF$51="")</formula>
    </cfRule>
  </conditionalFormatting>
  <conditionalFormatting sqref="V5:AJ5">
    <cfRule type="expression" dxfId="20" priority="63">
      <formula>$V$5=""</formula>
    </cfRule>
  </conditionalFormatting>
  <conditionalFormatting sqref="AE10:AJ10">
    <cfRule type="expression" dxfId="19" priority="62">
      <formula>AND($AE$10&lt;&gt;"（税込）", $AE$10&lt;&gt;"（税抜）")</formula>
    </cfRule>
  </conditionalFormatting>
  <conditionalFormatting sqref="AE11:AJ11">
    <cfRule type="expression" dxfId="18" priority="36">
      <formula>$DG11="×"</formula>
    </cfRule>
  </conditionalFormatting>
  <conditionalFormatting sqref="AE17:AJ17">
    <cfRule type="expression" dxfId="17" priority="22">
      <formula>$AM$17="×"</formula>
    </cfRule>
  </conditionalFormatting>
  <conditionalFormatting sqref="AE19:AJ19">
    <cfRule type="expression" dxfId="16" priority="21">
      <formula>$AM$19="×"</formula>
    </cfRule>
  </conditionalFormatting>
  <conditionalFormatting sqref="AE22:AJ22">
    <cfRule type="expression" dxfId="15" priority="18">
      <formula>$AE$22="いいえ"</formula>
    </cfRule>
  </conditionalFormatting>
  <conditionalFormatting sqref="AE21:AJ21">
    <cfRule type="expression" dxfId="14" priority="20">
      <formula>$AM$21="×"</formula>
    </cfRule>
  </conditionalFormatting>
  <conditionalFormatting sqref="AM25">
    <cfRule type="expression" dxfId="13" priority="11">
      <formula>$DD25="×"</formula>
    </cfRule>
  </conditionalFormatting>
  <conditionalFormatting sqref="AM27">
    <cfRule type="expression" dxfId="12" priority="10">
      <formula>$DD27="×"</formula>
    </cfRule>
  </conditionalFormatting>
  <conditionalFormatting sqref="M52">
    <cfRule type="expression" dxfId="11" priority="9">
      <formula>AND($G$52&gt;0,$M$52="")</formula>
    </cfRule>
  </conditionalFormatting>
  <conditionalFormatting sqref="M51">
    <cfRule type="expression" dxfId="10" priority="7">
      <formula>AND($G$51&gt;0,$M$51="")</formula>
    </cfRule>
  </conditionalFormatting>
  <conditionalFormatting sqref="A12:A15">
    <cfRule type="expression" dxfId="9" priority="6">
      <formula>$DD12="×"</formula>
    </cfRule>
  </conditionalFormatting>
  <conditionalFormatting sqref="G12:G15">
    <cfRule type="expression" dxfId="8" priority="5">
      <formula>$DE12="×"</formula>
    </cfRule>
  </conditionalFormatting>
  <conditionalFormatting sqref="V12:V15">
    <cfRule type="expression" dxfId="7" priority="3">
      <formula>$DF12="×"</formula>
    </cfRule>
  </conditionalFormatting>
  <conditionalFormatting sqref="AE12:AJ15">
    <cfRule type="expression" dxfId="6" priority="2">
      <formula>$DG12="×"</formula>
    </cfRule>
  </conditionalFormatting>
  <conditionalFormatting sqref="G49">
    <cfRule type="expression" dxfId="5" priority="231">
      <formula>OR(AE20&lt;&gt;G53,$G$49="")</formula>
    </cfRule>
  </conditionalFormatting>
  <conditionalFormatting sqref="G52">
    <cfRule type="expression" dxfId="4" priority="232">
      <formula>OR(AE20&lt;&gt;G53,$G$52="")</formula>
    </cfRule>
  </conditionalFormatting>
  <dataValidations count="6">
    <dataValidation type="list" allowBlank="1" showInputMessage="1" sqref="AE10:AJ10" xr:uid="{00000000-0002-0000-0000-000000000000}">
      <formula1>"　,（税抜）,（税込）"</formula1>
    </dataValidation>
    <dataValidation type="list" allowBlank="1" showInputMessage="1" showErrorMessage="1" sqref="G34:H39 G44:H44" xr:uid="{00000000-0002-0000-0000-000001000000}">
      <formula1>"□,☑"</formula1>
    </dataValidation>
    <dataValidation type="textLength" allowBlank="1" showInputMessage="1" showErrorMessage="1" sqref="G11:G15 V11:V15" xr:uid="{00000000-0002-0000-0000-000002000000}">
      <formula1>0</formula1>
      <formula2>100</formula2>
    </dataValidation>
    <dataValidation type="whole" operator="greaterThanOrEqual" allowBlank="1" showInputMessage="1" showErrorMessage="1" sqref="G51:L52 AA50:AE51 G49:L49 AE11:AE19" xr:uid="{00000000-0002-0000-0000-000003000000}">
      <formula1>0</formula1>
    </dataValidation>
    <dataValidation allowBlank="1" showInputMessage="1" showErrorMessage="1" promptTitle="自動判定されます" prompt="計算式が入力してありますので自動判定されます" sqref="AM17:AO17 AN22:AR22 AM21:AM22 AM19:AO19 AN21 AM53" xr:uid="{00000000-0002-0000-0000-000004000000}"/>
    <dataValidation type="whole" imeMode="disabled" operator="greaterThanOrEqual" allowBlank="1" showInputMessage="1" showErrorMessage="1" sqref="AA49:AE49" xr:uid="{00000000-0002-0000-0000-000005000000}">
      <formula1>0</formula1>
    </dataValidation>
  </dataValidations>
  <printOptions horizontalCentered="1"/>
  <pageMargins left="0.70866141732283472" right="0.70866141732283472" top="0.59055118110236227" bottom="0.59055118110236227" header="0.31496062992125984" footer="0.31496062992125984"/>
  <pageSetup paperSize="9" scale="89" orientation="portrait" r:id="rId1"/>
  <headerFooter differentFirst="1"/>
  <drawing r:id="rId2"/>
  <extLst>
    <ext xmlns:x14="http://schemas.microsoft.com/office/spreadsheetml/2009/9/main" uri="{78C0D931-6437-407d-A8EE-F0AAD7539E65}">
      <x14:conditionalFormattings>
        <x14:conditionalFormatting xmlns:xm="http://schemas.microsoft.com/office/excel/2006/main">
          <x14:cfRule type="expression" priority="93" id="{DAF71790-AA58-4A0F-AD30-AA18C21C83E4}">
            <xm:f>AND(A11="⑩設備処分費",ExpenseCategoryList!$U$2="×")</xm:f>
            <x14:dxf>
              <fill>
                <patternFill>
                  <bgColor rgb="FFFF0000"/>
                </patternFill>
              </fill>
            </x14:dxf>
          </x14:cfRule>
          <xm:sqref>AE11</xm:sqref>
        </x14:conditionalFormatting>
        <x14:conditionalFormatting xmlns:xm="http://schemas.microsoft.com/office/excel/2006/main">
          <x14:cfRule type="expression" priority="54" id="{F3CF4CBD-49FC-4002-AA5E-726E743365D4}">
            <xm:f>ExpenseCategoryList!$Y$2="×"</xm:f>
            <x14:dxf>
              <fill>
                <patternFill>
                  <fgColor auto="1"/>
                  <bgColor rgb="FFFF0000"/>
                </patternFill>
              </fill>
            </x14:dxf>
          </x14:cfRule>
          <xm:sqref>G35:H39</xm:sqref>
        </x14:conditionalFormatting>
        <x14:conditionalFormatting xmlns:xm="http://schemas.microsoft.com/office/excel/2006/main">
          <x14:cfRule type="expression" priority="19" id="{B0F73D30-B476-4753-9CDA-327AFB3B45AC}">
            <xm:f>ExpenseCategoryList!$Y$2="×"</xm:f>
            <x14:dxf>
              <fill>
                <patternFill>
                  <fgColor auto="1"/>
                  <bgColor rgb="FFFF0000"/>
                </patternFill>
              </fill>
            </x14:dxf>
          </x14:cfRule>
          <xm:sqref>G34:H34</xm:sqref>
        </x14:conditionalFormatting>
        <x14:conditionalFormatting xmlns:xm="http://schemas.microsoft.com/office/excel/2006/main">
          <x14:cfRule type="expression" priority="4" id="{2BF7CF69-1045-4B13-9266-C3132386E04F}">
            <xm:f>AND(A12="⑩設備処分費",ExpenseCategoryList!$U$2="×")</xm:f>
            <x14:dxf>
              <fill>
                <patternFill>
                  <bgColor rgb="FFFF0000"/>
                </patternFill>
              </fill>
            </x14:dxf>
          </x14:cfRule>
          <xm:sqref>AE12:AE15</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06000000}">
          <x14:formula1>
            <xm:f>ExpenseCategoryList!$B$2:$B$12</xm:f>
          </x14:formula1>
          <xm:sqref>A11:F15</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ExpenseCategoryListSheet"/>
  <dimension ref="A1:Y60"/>
  <sheetViews>
    <sheetView topLeftCell="C1" workbookViewId="0">
      <selection activeCell="J22" sqref="J22"/>
    </sheetView>
  </sheetViews>
  <sheetFormatPr defaultRowHeight="13.2" x14ac:dyDescent="0.2"/>
  <cols>
    <col min="1" max="1" width="3.44140625" customWidth="1"/>
    <col min="2" max="2" width="15.44140625" customWidth="1"/>
    <col min="3" max="3" width="9.6640625" customWidth="1"/>
    <col min="4" max="4" width="18" bestFit="1" customWidth="1"/>
    <col min="5" max="5" width="10.44140625" customWidth="1"/>
    <col min="6" max="6" width="17.6640625" customWidth="1"/>
    <col min="7" max="7" width="18.33203125" bestFit="1" customWidth="1"/>
    <col min="8" max="8" width="20" customWidth="1"/>
    <col min="9" max="9" width="19.33203125" customWidth="1"/>
    <col min="10" max="10" width="17.77734375" customWidth="1"/>
    <col min="11" max="11" width="18" customWidth="1"/>
    <col min="12" max="12" width="19.21875" customWidth="1"/>
    <col min="13" max="13" width="13.44140625" customWidth="1"/>
    <col min="14" max="14" width="20.44140625" customWidth="1"/>
    <col min="15" max="15" width="11.109375" customWidth="1"/>
    <col min="16" max="17" width="16.109375" customWidth="1"/>
    <col min="18" max="18" width="13.88671875" customWidth="1"/>
    <col min="19" max="25" width="12.44140625" customWidth="1"/>
  </cols>
  <sheetData>
    <row r="1" spans="1:25" s="67" customFormat="1" ht="53.1" customHeight="1" x14ac:dyDescent="0.2">
      <c r="A1" s="35" t="s">
        <v>10</v>
      </c>
      <c r="B1" s="35" t="s">
        <v>11</v>
      </c>
      <c r="C1" s="35" t="s">
        <v>131</v>
      </c>
      <c r="D1" s="35" t="s">
        <v>56</v>
      </c>
      <c r="E1" s="156" t="s">
        <v>26</v>
      </c>
      <c r="F1" s="35" t="s">
        <v>63</v>
      </c>
      <c r="G1" s="35" t="s">
        <v>57</v>
      </c>
      <c r="H1" s="65" t="s">
        <v>88</v>
      </c>
      <c r="I1" s="35" t="s">
        <v>61</v>
      </c>
      <c r="J1" s="35" t="s">
        <v>62</v>
      </c>
      <c r="K1" s="35" t="s">
        <v>54</v>
      </c>
      <c r="L1" s="35" t="s">
        <v>58</v>
      </c>
      <c r="M1" s="35" t="s">
        <v>55</v>
      </c>
      <c r="N1" s="35" t="s">
        <v>59</v>
      </c>
      <c r="O1" s="35" t="s">
        <v>60</v>
      </c>
      <c r="P1" s="35" t="s">
        <v>53</v>
      </c>
      <c r="Q1" s="35" t="s">
        <v>48</v>
      </c>
      <c r="R1" s="65" t="s">
        <v>68</v>
      </c>
      <c r="S1" s="35" t="s">
        <v>27</v>
      </c>
      <c r="T1" s="66" t="s">
        <v>49</v>
      </c>
      <c r="U1" s="35" t="s">
        <v>50</v>
      </c>
      <c r="V1" s="156" t="s">
        <v>70</v>
      </c>
      <c r="W1" s="156" t="s">
        <v>72</v>
      </c>
      <c r="X1" s="35" t="s">
        <v>71</v>
      </c>
      <c r="Y1" s="35" t="s">
        <v>73</v>
      </c>
    </row>
    <row r="2" spans="1:25" x14ac:dyDescent="0.2">
      <c r="A2" s="1">
        <v>1</v>
      </c>
      <c r="B2" s="1" t="s">
        <v>20</v>
      </c>
      <c r="C2" s="1">
        <v>1</v>
      </c>
      <c r="D2" s="1">
        <f>SUM(補助事業計画書②!AE16+補助事業計画書②!AE18)</f>
        <v>0</v>
      </c>
      <c r="E2" s="63">
        <f>IF(OR(補助事業計画書②!G35="☑",
       補助事業計画書②!G36="☑",
       補助事業計画書②!G37="☑",
       補助事業計画書②!G38="☑",
       補助事業計画書②!G39="☑"),
       IF(補助事業計画書②!G44="☑",2500000,2000000),
       IF(補助事業計画書②!G44="☑",1000000,500000)
    )</f>
        <v>500000</v>
      </c>
      <c r="F2" s="1">
        <f>IF(補助事業計画書②!G36="☑",ROUNDDOWN(補助事業計画書②!AE20*3/4,0),ROUNDDOWN(補助事業計画書②!AE20*2/3,0))</f>
        <v>0</v>
      </c>
      <c r="G2" s="28">
        <f>IF(F2&gt;E2,E2,F2)</f>
        <v>0</v>
      </c>
      <c r="H2" s="80">
        <f>G33</f>
        <v>0</v>
      </c>
      <c r="I2" s="1">
        <f>IF(補助事業計画書②!G36="☑",ROUNDDOWN(補助事業計画書②!AE16*3/4,0),ROUNDDOWN(補助事業計画書②!AE16*2/3,0))</f>
        <v>0</v>
      </c>
      <c r="J2" s="1">
        <f>H2-O2</f>
        <v>0</v>
      </c>
      <c r="K2" s="63">
        <f>SUMIF(補助事業計画書②!A11:A15,"&lt;&gt;③ウェブサイト関連費",補助事業計画書②!AE11:AE15)</f>
        <v>0</v>
      </c>
      <c r="L2" s="1">
        <f>IF(補助事業計画書②!G36="☑",ROUNDDOWN(補助事業計画書②!AE18*3/4,0),ROUNDDOWN(補助事業計画書②!AE18*2/3,0))</f>
        <v>0</v>
      </c>
      <c r="M2" s="1">
        <f>ROUNDDOWN(H2/4,0)</f>
        <v>0</v>
      </c>
      <c r="N2" s="1">
        <f>IF(M2&gt;500000,500000,M2)</f>
        <v>0</v>
      </c>
      <c r="O2" s="1">
        <f>IF(N2&gt;L2,L2,N2)</f>
        <v>0</v>
      </c>
      <c r="P2" s="15" t="str">
        <f>IF(L2&lt;=N2,"○","×")</f>
        <v>○</v>
      </c>
      <c r="Q2" s="63">
        <f>SUMIF(補助事業計画書②!A11:A15,"③ウェブサイト関連費",補助事業計画書②!AE11:AE15)</f>
        <v>0</v>
      </c>
      <c r="R2" s="79" t="str">
        <f>IF(補助事業計画書②!AE17="","いいえ",IF(補助事業計画書②!AE17=0,"いいえ",IF(補助事業計画書②!AE21&lt;補助事業計画書②!AE19*4,"いいえ","はい")))</f>
        <v>いいえ</v>
      </c>
      <c r="S2" s="1">
        <f>ROUNDDOWN(補助事業計画書②!AE20/2,0)</f>
        <v>0</v>
      </c>
      <c r="T2" s="1">
        <f>SUMIF(補助事業計画書②!A:A,"⑩設備処分費",補助事業計画書②!AE:AE)</f>
        <v>0</v>
      </c>
      <c r="U2" s="15" t="str">
        <f>IF(T2&lt;=S2,"○","×")</f>
        <v>○</v>
      </c>
      <c r="V2" s="155" t="str">
        <f>IF((COUNTIF(補助事業計画書②!G34,"=☑")+
     COUNTIF(補助事業計画書②!G35,"=☑")+
     COUNTIF(補助事業計画書②!G36,"=☑")+
     COUNTIF(補助事業計画書②!G37,"=☑")+
     COUNTIF(補助事業計画書②!G38,"=☑")+
     COUNTIF(補助事業計画書②!G39,"=☑")=0),"×","○")</f>
        <v>×</v>
      </c>
      <c r="W2" s="155" t="str">
        <f>IF(補助事業計画書②!G36="☑",
    IF((COUNTIF(補助事業計画書②!G34,"=☑")+
        COUNTIF(補助事業計画書②!G35,"=☑")+
        COUNTIF(補助事業計画書②!G36,"=☑")+
        COUNTIF(補助事業計画書②!G37,"=☑")+
        COUNTIF(補助事業計画書②!G38,"=☑")+
        COUNTIF(補助事業計画書②!G39,"=☑")=2),"○","×"),
    IF((COUNTIF(補助事業計画書②!G34,"=☑")+
        COUNTIF(補助事業計画書②!G35,"=☑")+
        COUNTIF(補助事業計画書②!G36,"=☑")+
        COUNTIF(補助事業計画書②!G37,"=☑")+
        COUNTIF(補助事業計画書②!G38,"=☑")+
        COUNTIF(補助事業計画書②!G39,"=☑")=1),"○","×")
   )</f>
        <v>×</v>
      </c>
      <c r="X2" s="77" t="str">
        <f>IF(補助事業計画書②!G36="☑",IF(補助事業計画書②!G35="☑","○","×"),"○")</f>
        <v>○</v>
      </c>
      <c r="Y2" s="77" t="str">
        <f>IF(AND(V2="○",W2="○",X2="○"),"○","×")</f>
        <v>×</v>
      </c>
    </row>
    <row r="3" spans="1:25" x14ac:dyDescent="0.2">
      <c r="A3" s="1">
        <v>2</v>
      </c>
      <c r="B3" s="1" t="s">
        <v>9</v>
      </c>
      <c r="C3" s="1">
        <v>1</v>
      </c>
      <c r="D3" s="27"/>
      <c r="E3" s="27"/>
      <c r="G3" t="s">
        <v>92</v>
      </c>
      <c r="I3" t="s">
        <v>93</v>
      </c>
      <c r="J3" t="s">
        <v>94</v>
      </c>
      <c r="K3" t="s">
        <v>95</v>
      </c>
      <c r="L3" t="s">
        <v>96</v>
      </c>
      <c r="M3" t="s">
        <v>97</v>
      </c>
      <c r="V3" s="78"/>
      <c r="W3" s="78"/>
      <c r="X3" s="78"/>
      <c r="Y3" s="78"/>
    </row>
    <row r="4" spans="1:25" x14ac:dyDescent="0.2">
      <c r="A4" s="1">
        <v>3</v>
      </c>
      <c r="B4" s="1" t="s">
        <v>38</v>
      </c>
      <c r="C4" s="1">
        <v>1</v>
      </c>
      <c r="U4" s="17"/>
    </row>
    <row r="5" spans="1:25" x14ac:dyDescent="0.2">
      <c r="A5" s="1">
        <v>4</v>
      </c>
      <c r="B5" s="1" t="s">
        <v>39</v>
      </c>
      <c r="C5" s="83">
        <v>1</v>
      </c>
      <c r="D5" s="84"/>
      <c r="E5" s="85"/>
      <c r="F5" s="85"/>
      <c r="G5" s="85"/>
      <c r="H5" s="85"/>
      <c r="I5" s="85"/>
      <c r="J5" s="85"/>
      <c r="K5" s="85"/>
      <c r="L5" s="85"/>
      <c r="M5" s="85"/>
      <c r="N5" s="85"/>
      <c r="O5" s="85"/>
      <c r="P5" s="85"/>
      <c r="Q5" s="86"/>
      <c r="U5" s="17"/>
    </row>
    <row r="6" spans="1:25" x14ac:dyDescent="0.2">
      <c r="A6" s="1">
        <v>5</v>
      </c>
      <c r="B6" s="1" t="s">
        <v>40</v>
      </c>
      <c r="C6" s="83">
        <v>1</v>
      </c>
      <c r="D6" s="107" t="s">
        <v>109</v>
      </c>
      <c r="E6" s="106"/>
      <c r="F6" s="89"/>
      <c r="G6" s="90"/>
      <c r="H6" s="90"/>
      <c r="I6" s="90"/>
      <c r="J6" s="88"/>
      <c r="K6" s="88"/>
      <c r="L6" s="36"/>
      <c r="M6" s="36"/>
      <c r="N6" s="36"/>
      <c r="O6" s="36"/>
      <c r="P6" s="36"/>
      <c r="Q6" s="91"/>
    </row>
    <row r="7" spans="1:25" x14ac:dyDescent="0.2">
      <c r="A7" s="1">
        <v>6</v>
      </c>
      <c r="B7" s="1" t="s">
        <v>41</v>
      </c>
      <c r="C7" s="83">
        <v>1</v>
      </c>
      <c r="D7" s="87"/>
      <c r="E7" s="88"/>
      <c r="F7" s="88"/>
      <c r="G7" s="90"/>
      <c r="H7" s="90"/>
      <c r="I7" s="88"/>
      <c r="J7" s="88"/>
      <c r="K7" s="88"/>
      <c r="L7" s="88" t="s">
        <v>89</v>
      </c>
      <c r="M7" s="88"/>
      <c r="N7" s="88" t="s">
        <v>89</v>
      </c>
      <c r="O7" s="88"/>
      <c r="P7" s="88"/>
      <c r="Q7" s="91"/>
    </row>
    <row r="8" spans="1:25" x14ac:dyDescent="0.2">
      <c r="A8" s="1">
        <v>7</v>
      </c>
      <c r="B8" s="1" t="s">
        <v>42</v>
      </c>
      <c r="C8" s="83">
        <v>1</v>
      </c>
      <c r="D8" s="87"/>
      <c r="E8" s="88" t="s">
        <v>77</v>
      </c>
      <c r="F8" s="52"/>
      <c r="G8" s="90" t="s">
        <v>90</v>
      </c>
      <c r="H8" s="90" t="str">
        <f>IF(補助事業計画書②!G36="☑","3/4","2/3")</f>
        <v>2/3</v>
      </c>
      <c r="I8" s="88"/>
      <c r="J8" s="88"/>
      <c r="K8" s="88"/>
      <c r="L8" s="88" t="s">
        <v>75</v>
      </c>
      <c r="M8" s="88"/>
      <c r="N8" s="88" t="s">
        <v>76</v>
      </c>
      <c r="O8" s="88"/>
      <c r="P8" s="88"/>
      <c r="Q8" s="91"/>
    </row>
    <row r="9" spans="1:25" x14ac:dyDescent="0.2">
      <c r="A9" s="1">
        <v>8</v>
      </c>
      <c r="B9" s="1" t="s">
        <v>43</v>
      </c>
      <c r="C9" s="83">
        <v>1</v>
      </c>
      <c r="D9" s="87"/>
      <c r="E9" s="88"/>
      <c r="F9" s="88"/>
      <c r="G9" s="90" t="s">
        <v>91</v>
      </c>
      <c r="H9" s="92" t="str">
        <f xml:space="preserve">  "(1)×補助率 " &amp; H8 &amp;"(※)以内(円未満切捨て)"</f>
        <v>(1)×補助率 2/3(※)以内(円未満切捨て)</v>
      </c>
      <c r="I9" s="88"/>
      <c r="J9" s="88"/>
      <c r="K9" s="88"/>
      <c r="L9" s="88"/>
      <c r="M9" s="88"/>
      <c r="N9" s="88"/>
      <c r="O9" s="88"/>
      <c r="P9" s="88"/>
      <c r="Q9" s="91"/>
    </row>
    <row r="10" spans="1:25" x14ac:dyDescent="0.2">
      <c r="A10" s="1">
        <v>9</v>
      </c>
      <c r="B10" s="1" t="s">
        <v>44</v>
      </c>
      <c r="C10" s="83">
        <v>1</v>
      </c>
      <c r="D10" s="87"/>
      <c r="E10" s="88"/>
      <c r="F10" s="88"/>
      <c r="G10" s="90" t="s">
        <v>91</v>
      </c>
      <c r="H10" s="93" t="str">
        <f>"((6)の1/4を上限(最大50万円))、(c)×補助率 " &amp; H8 &amp; " (※)以内(円未満切捨て)"</f>
        <v>((6)の1/4を上限(最大50万円))、(c)×補助率 2/3 (※)以内(円未満切捨て)</v>
      </c>
      <c r="I10" s="90"/>
      <c r="J10" s="88"/>
      <c r="K10" s="88"/>
      <c r="L10" s="88"/>
      <c r="M10" s="88"/>
      <c r="N10" s="88" t="s">
        <v>78</v>
      </c>
      <c r="O10" s="88"/>
      <c r="P10" s="88" t="s">
        <v>79</v>
      </c>
      <c r="Q10" s="91"/>
    </row>
    <row r="11" spans="1:25" ht="13.2" customHeight="1" x14ac:dyDescent="0.2">
      <c r="A11" s="1">
        <v>10</v>
      </c>
      <c r="B11" s="1" t="s">
        <v>45</v>
      </c>
      <c r="C11" s="83">
        <v>2</v>
      </c>
      <c r="D11" s="87"/>
      <c r="E11" s="289" t="s">
        <v>128</v>
      </c>
      <c r="F11" s="53" t="s">
        <v>173</v>
      </c>
      <c r="G11" s="116" t="str">
        <f>IF(補助事業計画書②!G36="☑","a*3/4","a*2/3")</f>
        <v>a*2/3</v>
      </c>
      <c r="H11" s="59" t="str">
        <f>"(" &amp; IF(補助事業計画書②!G36="☑","a*3/4","a*2/3") &amp; ") /3"</f>
        <v>(a*2/3) /3</v>
      </c>
      <c r="I11" s="54" t="s">
        <v>80</v>
      </c>
      <c r="J11" s="88"/>
      <c r="K11" s="88"/>
      <c r="L11" s="54" t="s">
        <v>81</v>
      </c>
      <c r="M11" s="88"/>
      <c r="N11" s="54" t="s">
        <v>81</v>
      </c>
      <c r="O11" s="294" t="s">
        <v>82</v>
      </c>
      <c r="P11" s="54" t="s">
        <v>81</v>
      </c>
      <c r="Q11" s="91"/>
    </row>
    <row r="12" spans="1:25" x14ac:dyDescent="0.2">
      <c r="A12" s="28">
        <v>11</v>
      </c>
      <c r="B12" s="1" t="s">
        <v>46</v>
      </c>
      <c r="C12" s="83">
        <v>1</v>
      </c>
      <c r="D12" s="87">
        <v>12</v>
      </c>
      <c r="E12" s="289"/>
      <c r="F12" s="286">
        <f>K2</f>
        <v>0</v>
      </c>
      <c r="G12" s="57">
        <f>IF(補助事業計画書②!G36="☑",ROUNDDOWN(F12*3/4,0),ROUNDDOWN(F12*2/3,0))</f>
        <v>0</v>
      </c>
      <c r="H12" s="56">
        <f>ROUNDDOWN(G12/3,0)</f>
        <v>0</v>
      </c>
      <c r="I12" s="56">
        <f>G12</f>
        <v>0</v>
      </c>
      <c r="J12" s="94"/>
      <c r="K12" s="94"/>
      <c r="L12" s="56">
        <f>IF(I20&lt;=G20,I12,"")</f>
        <v>0</v>
      </c>
      <c r="M12" s="88"/>
      <c r="N12" s="56" t="str">
        <f>IF(I20&lt;=G20,"",IF(I12&gt;G20,G20,I12))</f>
        <v/>
      </c>
      <c r="O12" s="294"/>
      <c r="P12" s="56" t="str">
        <f>IF(I20&lt;=G20,"",G20-P16)</f>
        <v/>
      </c>
      <c r="Q12" s="91"/>
    </row>
    <row r="13" spans="1:25" x14ac:dyDescent="0.2">
      <c r="A13" s="104"/>
      <c r="B13" s="36"/>
      <c r="C13" s="36"/>
      <c r="D13" s="87">
        <v>13</v>
      </c>
      <c r="E13" s="289"/>
      <c r="F13" s="286"/>
      <c r="G13" s="122"/>
      <c r="H13" s="120">
        <f>ROUNDDOWN(G12/3,3)</f>
        <v>0</v>
      </c>
      <c r="I13" s="56"/>
      <c r="J13" s="94"/>
      <c r="K13" s="94"/>
      <c r="L13" s="56"/>
      <c r="M13" s="88"/>
      <c r="N13" s="56"/>
      <c r="O13" s="294"/>
      <c r="P13" s="56"/>
      <c r="Q13" s="91"/>
    </row>
    <row r="14" spans="1:25" x14ac:dyDescent="0.2">
      <c r="A14" s="104"/>
      <c r="B14" s="36"/>
      <c r="C14" s="36"/>
      <c r="D14" s="87">
        <v>14</v>
      </c>
      <c r="E14" s="289"/>
      <c r="F14" s="286"/>
      <c r="G14" s="122">
        <f>IF(補助事業計画書②!G36="☑",ROUNDDOWN(F12*3/4,3),ROUNDDOWN(F12*2/3,3)) - G12</f>
        <v>0</v>
      </c>
      <c r="H14" s="120">
        <f>ROUNDDOWN(G12/3,3) - H12</f>
        <v>0</v>
      </c>
      <c r="I14" s="120">
        <f>G14</f>
        <v>0</v>
      </c>
      <c r="J14" s="94"/>
      <c r="K14" s="94"/>
      <c r="L14" s="56"/>
      <c r="M14" s="88"/>
      <c r="N14" s="56"/>
      <c r="O14" s="294"/>
      <c r="P14" s="56"/>
      <c r="Q14" s="91"/>
    </row>
    <row r="15" spans="1:25" ht="28.2" customHeight="1" x14ac:dyDescent="0.2">
      <c r="D15" s="87">
        <v>15</v>
      </c>
      <c r="E15" s="287" t="s">
        <v>127</v>
      </c>
      <c r="F15" s="58" t="s">
        <v>172</v>
      </c>
      <c r="G15" s="55" t="str">
        <f>IF(補助事業計画書②!G36="☑","c*3/4","c*2/3")</f>
        <v>c*2/3</v>
      </c>
      <c r="H15" s="59" t="str">
        <f>IF(補助事業計画書②!G36="☑","a*1/4","a*2/9")</f>
        <v>a*2/9</v>
      </c>
      <c r="I15" s="162" t="s">
        <v>179</v>
      </c>
      <c r="J15" s="59" t="s">
        <v>83</v>
      </c>
      <c r="K15" s="88"/>
      <c r="L15" s="59" t="s">
        <v>84</v>
      </c>
      <c r="M15" s="88"/>
      <c r="N15" s="59" t="s">
        <v>84</v>
      </c>
      <c r="O15" s="294"/>
      <c r="P15" s="59" t="s">
        <v>84</v>
      </c>
      <c r="Q15" s="91"/>
    </row>
    <row r="16" spans="1:25" x14ac:dyDescent="0.2">
      <c r="D16" s="87">
        <v>16</v>
      </c>
      <c r="E16" s="288"/>
      <c r="F16" s="286">
        <f>Q2</f>
        <v>0</v>
      </c>
      <c r="G16" s="57">
        <f>IF(補助事業計画書②!G36="☑",ROUNDDOWN(F16*3/4,0),ROUNDDOWN(F16*2/3,0))</f>
        <v>0</v>
      </c>
      <c r="H16" s="129">
        <f>IF(補助事業計画書②!G36="☑",ROUNDDOWN(F12*1/4,0),ROUNDDOWN(F12*2/9,0))</f>
        <v>0</v>
      </c>
      <c r="I16" s="56">
        <f>IF(J16&lt;500000,J16,500000)</f>
        <v>0</v>
      </c>
      <c r="J16" s="56">
        <f>IF(IF(G16&gt;H12,H12,G16)&gt;H20,H20,IF(G16&gt;H12,H12,G16))</f>
        <v>0</v>
      </c>
      <c r="K16" s="94"/>
      <c r="L16" s="56">
        <f>IF(I20&lt;=G20,I16,"")</f>
        <v>0</v>
      </c>
      <c r="M16" s="89" t="str">
        <f>IF(L16="","",IF(L16*4&gt;L20,"×","〇"))</f>
        <v>〇</v>
      </c>
      <c r="N16" s="56" t="str">
        <f>IF(I20&lt;=G20,"",G20-N12)</f>
        <v/>
      </c>
      <c r="O16" s="294"/>
      <c r="P16" s="56" t="str">
        <f>IF(I20&lt;=G20,"",IF(ROUNDDOWN(G20/4,0)&gt;I16,I16,ROUNDDOWN(G20/4,0)))</f>
        <v/>
      </c>
      <c r="Q16" s="91"/>
    </row>
    <row r="17" spans="4:17" x14ac:dyDescent="0.2">
      <c r="D17" s="87">
        <v>17</v>
      </c>
      <c r="E17" s="288"/>
      <c r="F17" s="286"/>
      <c r="G17" s="122">
        <f>IF(補助事業計画書②!G36="☑",ROUNDDOWN(F16*3/4,3),ROUNDDOWN(F16*2/3,3))</f>
        <v>0</v>
      </c>
      <c r="H17" s="130">
        <f>IF(補助事業計画書②!G36="☑",ROUNDDOWN(F12*1/4,3),ROUNDDOWN(F12*2/9,3))</f>
        <v>0</v>
      </c>
      <c r="I17" s="120">
        <f>IF(J16&lt;500000,J17,500000)</f>
        <v>0</v>
      </c>
      <c r="J17" s="120">
        <f>IF(IF(G17&gt;H13,H13,G17)&gt;H21,H21,IF(G17&gt;H13,H13,G17))</f>
        <v>0</v>
      </c>
      <c r="K17" s="94"/>
      <c r="L17" s="56"/>
      <c r="M17" s="89"/>
      <c r="N17" s="56"/>
      <c r="O17" s="294"/>
      <c r="P17" s="56"/>
      <c r="Q17" s="91"/>
    </row>
    <row r="18" spans="4:17" x14ac:dyDescent="0.2">
      <c r="D18" s="87">
        <v>18</v>
      </c>
      <c r="E18" s="288"/>
      <c r="F18" s="286"/>
      <c r="G18" s="122">
        <f>IF(補助事業計画書②!G36="☑",ROUNDDOWN(F16*3/4,3),ROUNDDOWN(F16*2/3,3))-G16</f>
        <v>0</v>
      </c>
      <c r="H18" s="130">
        <f>IF(補助事業計画書②!G36="☑",ROUNDDOWN(F12*1/4,3),ROUNDDOWN(F12*2/9,3)) - H16</f>
        <v>0</v>
      </c>
      <c r="I18" s="120">
        <f>IF(J16&lt;500000,J18,0)</f>
        <v>0</v>
      </c>
      <c r="J18" s="120">
        <f>IF(IF(G17&gt;H13,H13,G17)&gt;H21,H22,IF(G17&gt;H13,H14,G18))</f>
        <v>0</v>
      </c>
      <c r="K18" s="94"/>
      <c r="L18" s="56"/>
      <c r="M18" s="89"/>
      <c r="N18" s="56"/>
      <c r="O18" s="294"/>
      <c r="P18" s="56"/>
      <c r="Q18" s="91"/>
    </row>
    <row r="19" spans="4:17" x14ac:dyDescent="0.2">
      <c r="D19" s="87">
        <v>19</v>
      </c>
      <c r="E19" s="88"/>
      <c r="F19" s="88"/>
      <c r="G19" s="117" t="s">
        <v>175</v>
      </c>
      <c r="H19" s="59" t="s">
        <v>85</v>
      </c>
      <c r="I19" s="118" t="s">
        <v>86</v>
      </c>
      <c r="J19" s="161" t="s">
        <v>87</v>
      </c>
      <c r="K19" s="88"/>
      <c r="L19" s="60" t="s">
        <v>87</v>
      </c>
      <c r="M19" s="88"/>
      <c r="N19" s="60" t="s">
        <v>87</v>
      </c>
      <c r="O19" s="294"/>
      <c r="P19" s="60" t="s">
        <v>87</v>
      </c>
      <c r="Q19" s="91"/>
    </row>
    <row r="20" spans="4:17" x14ac:dyDescent="0.2">
      <c r="D20" s="87">
        <v>20</v>
      </c>
      <c r="E20" s="88"/>
      <c r="F20" s="88"/>
      <c r="G20" s="286">
        <f>E2</f>
        <v>500000</v>
      </c>
      <c r="H20" s="61">
        <f>ROUNDDOWN(G20/4,0)</f>
        <v>125000</v>
      </c>
      <c r="I20" s="119">
        <f>I12+I16</f>
        <v>0</v>
      </c>
      <c r="J20" s="127">
        <f>IF(G20&gt;I20+J22,I20+J22,G20)</f>
        <v>0</v>
      </c>
      <c r="K20" s="62"/>
      <c r="L20" s="56">
        <f>IF(I20&lt;=G20,I20,"")</f>
        <v>0</v>
      </c>
      <c r="M20" s="88"/>
      <c r="N20" s="56" t="str">
        <f>IF(I20&lt;=G20,"",N12+N16)</f>
        <v/>
      </c>
      <c r="O20" s="294"/>
      <c r="P20" s="56" t="str">
        <f>IF(I20&lt;=G20,"",P12+P16)</f>
        <v/>
      </c>
      <c r="Q20" s="91"/>
    </row>
    <row r="21" spans="4:17" x14ac:dyDescent="0.2">
      <c r="D21" s="87">
        <v>21</v>
      </c>
      <c r="E21" s="88"/>
      <c r="F21" s="88"/>
      <c r="G21" s="286"/>
      <c r="H21" s="121">
        <f>ROUNDDOWN(G20/4,3)</f>
        <v>125000</v>
      </c>
      <c r="I21" s="148"/>
      <c r="J21" s="128"/>
      <c r="K21" s="62"/>
      <c r="L21" s="90"/>
      <c r="M21" s="88"/>
      <c r="N21" s="90"/>
      <c r="O21" s="115"/>
      <c r="P21" s="90"/>
      <c r="Q21" s="91"/>
    </row>
    <row r="22" spans="4:17" x14ac:dyDescent="0.2">
      <c r="D22" s="87">
        <v>22</v>
      </c>
      <c r="E22" s="88"/>
      <c r="F22" s="88"/>
      <c r="G22" s="286"/>
      <c r="H22" s="121">
        <f>ROUNDDOWN(G20/4,3) - H20</f>
        <v>0</v>
      </c>
      <c r="I22" s="123">
        <f>I14+I18</f>
        <v>0</v>
      </c>
      <c r="J22" s="160">
        <f>IF(I20&lt;G20,IF(I22&gt;=1,1,0),0)</f>
        <v>0</v>
      </c>
      <c r="K22" s="62" t="s">
        <v>129</v>
      </c>
      <c r="L22" s="90"/>
      <c r="M22" s="88"/>
      <c r="N22" s="90"/>
      <c r="O22" s="115"/>
      <c r="P22" s="90"/>
      <c r="Q22" s="91"/>
    </row>
    <row r="23" spans="4:17" x14ac:dyDescent="0.2">
      <c r="D23" s="87">
        <v>23</v>
      </c>
      <c r="E23" s="96"/>
      <c r="F23" s="96"/>
      <c r="G23" s="97"/>
      <c r="H23" s="97"/>
      <c r="I23" s="97"/>
      <c r="J23" s="96"/>
      <c r="K23" s="96"/>
      <c r="L23" s="96"/>
      <c r="M23" s="96"/>
      <c r="N23" s="96"/>
      <c r="O23" s="96"/>
      <c r="P23" s="96"/>
      <c r="Q23" s="98"/>
    </row>
    <row r="24" spans="4:17" x14ac:dyDescent="0.2">
      <c r="D24" s="84"/>
      <c r="E24" s="99"/>
      <c r="F24" s="99"/>
      <c r="G24" s="100"/>
      <c r="H24" s="100"/>
      <c r="I24" s="100"/>
      <c r="J24" s="99"/>
      <c r="K24" s="101"/>
      <c r="L24" s="51"/>
      <c r="M24" s="51"/>
      <c r="N24" s="51"/>
      <c r="O24" s="51"/>
      <c r="P24" s="51"/>
    </row>
    <row r="25" spans="4:17" x14ac:dyDescent="0.2">
      <c r="D25" s="107" t="s">
        <v>110</v>
      </c>
      <c r="E25" s="36"/>
      <c r="F25" s="88"/>
      <c r="G25" s="88"/>
      <c r="H25" s="90"/>
      <c r="I25" s="90"/>
      <c r="J25" s="90"/>
      <c r="K25" s="108"/>
      <c r="L25" s="51"/>
      <c r="M25" s="51"/>
      <c r="N25" s="51"/>
      <c r="O25" s="51"/>
      <c r="P25" s="51"/>
      <c r="Q25" s="51"/>
    </row>
    <row r="26" spans="4:17" x14ac:dyDescent="0.2">
      <c r="D26" s="107"/>
      <c r="E26" s="36"/>
      <c r="F26" s="88"/>
      <c r="G26" s="88"/>
      <c r="H26" s="90"/>
      <c r="I26" s="90"/>
      <c r="J26" s="90"/>
      <c r="K26" s="108"/>
      <c r="L26" s="51"/>
      <c r="M26" s="51"/>
      <c r="N26" s="51"/>
      <c r="O26" s="51"/>
      <c r="P26" s="51"/>
      <c r="Q26" s="51"/>
    </row>
    <row r="27" spans="4:17" x14ac:dyDescent="0.2">
      <c r="D27" s="87"/>
      <c r="E27" s="102" t="s">
        <v>69</v>
      </c>
      <c r="F27" s="88"/>
      <c r="G27" s="88" t="s">
        <v>78</v>
      </c>
      <c r="H27" s="88"/>
      <c r="I27" s="88" t="s">
        <v>79</v>
      </c>
      <c r="J27" s="90"/>
      <c r="K27" s="108"/>
      <c r="L27" s="51"/>
      <c r="M27" s="51"/>
      <c r="N27" s="51"/>
      <c r="O27" s="51"/>
      <c r="P27" s="51"/>
      <c r="Q27" s="51"/>
    </row>
    <row r="28" spans="4:17" x14ac:dyDescent="0.2">
      <c r="D28" s="87"/>
      <c r="E28" s="54" t="s">
        <v>81</v>
      </c>
      <c r="F28" s="88"/>
      <c r="G28" s="54" t="s">
        <v>81</v>
      </c>
      <c r="H28" s="294" t="s">
        <v>82</v>
      </c>
      <c r="I28" s="54" t="s">
        <v>81</v>
      </c>
      <c r="J28" s="90"/>
      <c r="K28" s="108"/>
      <c r="L28" s="51"/>
      <c r="M28" s="51"/>
      <c r="N28" s="51"/>
      <c r="O28" s="51"/>
      <c r="P28" s="51"/>
      <c r="Q28" s="51"/>
    </row>
    <row r="29" spans="4:17" ht="16.2" x14ac:dyDescent="0.2">
      <c r="D29" s="87">
        <v>29</v>
      </c>
      <c r="E29" s="64" t="str">
        <f>IF(補助事業計画書②!AE17=0,"×",IF(補助事業計画書②!AE17&lt;I29,"×",IF(補助事業計画書②!AE17&gt;G29,"×","〇")))</f>
        <v>×</v>
      </c>
      <c r="F29" s="36">
        <v>29</v>
      </c>
      <c r="G29" s="56">
        <f>IF(I20&lt;=G20,I12,IF(I12&gt;G20,G20,I12))</f>
        <v>0</v>
      </c>
      <c r="H29" s="294"/>
      <c r="I29" s="56">
        <f>IF(I20&lt;=G20,I12,G20-P16)</f>
        <v>0</v>
      </c>
      <c r="J29" s="90"/>
      <c r="K29" s="108"/>
      <c r="L29" s="51"/>
      <c r="M29" s="51"/>
      <c r="N29" s="51"/>
      <c r="O29" s="51"/>
      <c r="P29" s="51"/>
      <c r="Q29" s="51"/>
    </row>
    <row r="30" spans="4:17" x14ac:dyDescent="0.2">
      <c r="D30" s="87"/>
      <c r="E30" s="59" t="s">
        <v>84</v>
      </c>
      <c r="F30" s="36"/>
      <c r="G30" s="59" t="s">
        <v>84</v>
      </c>
      <c r="H30" s="294"/>
      <c r="I30" s="59" t="s">
        <v>84</v>
      </c>
      <c r="J30" s="36"/>
      <c r="K30" s="91"/>
    </row>
    <row r="31" spans="4:17" ht="16.2" x14ac:dyDescent="0.2">
      <c r="D31" s="87">
        <v>30</v>
      </c>
      <c r="E31" s="64" t="str">
        <f>IF(補助事業計画書②!AE19&gt;I31,"×",IF(補助事業計画書②!AE19&lt;G31,"×","〇"))</f>
        <v>〇</v>
      </c>
      <c r="F31" s="36">
        <v>30</v>
      </c>
      <c r="G31" s="56">
        <f>IF(I20&lt;=G20,I16,G20-N12)</f>
        <v>0</v>
      </c>
      <c r="H31" s="294"/>
      <c r="I31" s="56">
        <f>IF(I20&lt;=G20,I16,IF(ROUNDDOWN(G20/4,0)&gt;I16,I16,ROUNDDOWN(G20/4,0)))</f>
        <v>0</v>
      </c>
      <c r="J31" s="36"/>
      <c r="K31" s="91"/>
    </row>
    <row r="32" spans="4:17" x14ac:dyDescent="0.2">
      <c r="D32" s="87"/>
      <c r="E32" s="60" t="s">
        <v>87</v>
      </c>
      <c r="F32" s="36"/>
      <c r="G32" s="60" t="s">
        <v>87</v>
      </c>
      <c r="H32" s="294"/>
      <c r="I32" s="60" t="s">
        <v>87</v>
      </c>
      <c r="J32" s="36"/>
      <c r="K32" s="91"/>
    </row>
    <row r="33" spans="4:11" ht="16.2" x14ac:dyDescent="0.2">
      <c r="D33" s="87">
        <v>33</v>
      </c>
      <c r="E33" s="64" t="s">
        <v>136</v>
      </c>
      <c r="F33" s="36">
        <v>33</v>
      </c>
      <c r="G33" s="56">
        <f>IF(I20&lt;=G20,I20,N12+N16)</f>
        <v>0</v>
      </c>
      <c r="H33" s="294"/>
      <c r="I33" s="56">
        <f>IF(I20&lt;=G20,I20,I29+I31)</f>
        <v>0</v>
      </c>
      <c r="J33" s="36"/>
      <c r="K33" s="91"/>
    </row>
    <row r="34" spans="4:11" ht="16.2" x14ac:dyDescent="0.2">
      <c r="D34" s="103" t="s">
        <v>68</v>
      </c>
      <c r="E34" s="64" t="str">
        <f>IF(補助事業計画書②!AE17="","×",IF(補助事業計画書②!AE17=0,"×",IF(補助事業計画書②!AE21&lt;補助事業計画書②!AE19*4,"×","〇")))</f>
        <v>×</v>
      </c>
      <c r="F34" s="36"/>
      <c r="G34" s="36"/>
      <c r="H34" s="36"/>
      <c r="I34" s="36"/>
      <c r="J34" s="36"/>
      <c r="K34" s="91"/>
    </row>
    <row r="35" spans="4:11" x14ac:dyDescent="0.2">
      <c r="D35" s="87"/>
      <c r="E35" s="104"/>
      <c r="F35" s="36"/>
      <c r="G35" s="36"/>
      <c r="H35" s="36"/>
      <c r="I35" s="36"/>
      <c r="J35" s="36"/>
      <c r="K35" s="91"/>
    </row>
    <row r="36" spans="4:11" x14ac:dyDescent="0.2">
      <c r="D36" s="87"/>
      <c r="E36" s="36"/>
      <c r="F36" s="36"/>
      <c r="G36" s="1" t="s">
        <v>98</v>
      </c>
      <c r="H36" s="1"/>
      <c r="I36" s="292" t="s">
        <v>105</v>
      </c>
      <c r="J36" s="293"/>
      <c r="K36" s="91"/>
    </row>
    <row r="37" spans="4:11" ht="13.5" customHeight="1" x14ac:dyDescent="0.2">
      <c r="D37" s="158" t="s">
        <v>112</v>
      </c>
      <c r="E37" s="157" t="str">
        <f>IF(OR(補助事業計画書②!G35="☑",
       補助事業計画書②!G36="☑",
       補助事業計画書②!G37="☑",
       補助事業計画書②!G38="☑",
       補助事業計画書②!G39="☑"),
       IF(補助事業計画書②!G44="☑","250万","200万"),
       IF(補助事業計画書②!G44="☑","100万","50万")
   )</f>
        <v>50万</v>
      </c>
      <c r="F37" s="111" t="s">
        <v>145</v>
      </c>
      <c r="G37" s="1" t="s">
        <v>99</v>
      </c>
      <c r="H37" s="81">
        <f>K2</f>
        <v>0</v>
      </c>
      <c r="I37" s="290" t="s">
        <v>106</v>
      </c>
      <c r="J37" s="291"/>
      <c r="K37" s="91"/>
    </row>
    <row r="38" spans="4:11" x14ac:dyDescent="0.2">
      <c r="D38" s="87" t="s">
        <v>150</v>
      </c>
      <c r="E38" s="125" t="str">
        <f>IF(V2="×","",DBCS(E37) &amp; "円")</f>
        <v/>
      </c>
      <c r="F38" s="111" t="s">
        <v>146</v>
      </c>
      <c r="G38" s="1" t="s">
        <v>100</v>
      </c>
      <c r="H38" s="56">
        <f>補助事業計画書②!$AE$17</f>
        <v>0</v>
      </c>
      <c r="I38" s="109">
        <f>IF(AND(H37=0,H38=0),0,IF(OR(H37=0,H37=""),"",ROUNDDOWN(H38*100/H37,2)))</f>
        <v>0</v>
      </c>
      <c r="J38" s="1" t="str">
        <f>IF(補助事業計画書②!AE17="","",IF(I38="","",TEXT(I38,"##0.00")&amp;"%"))</f>
        <v/>
      </c>
      <c r="K38" s="91"/>
    </row>
    <row r="39" spans="4:11" x14ac:dyDescent="0.2">
      <c r="D39" s="87" t="s">
        <v>151</v>
      </c>
      <c r="E39" s="90" t="str">
        <f>H8</f>
        <v>2/3</v>
      </c>
      <c r="F39" s="111" t="s">
        <v>130</v>
      </c>
      <c r="G39" s="1" t="s">
        <v>102</v>
      </c>
      <c r="H39" s="81">
        <f>Q2</f>
        <v>0</v>
      </c>
      <c r="I39" s="290" t="s">
        <v>107</v>
      </c>
      <c r="J39" s="291"/>
      <c r="K39" s="91"/>
    </row>
    <row r="40" spans="4:11" x14ac:dyDescent="0.2">
      <c r="D40" s="87" t="s">
        <v>150</v>
      </c>
      <c r="E40" s="125" t="str">
        <f>IF(V2="×","",DBCS(E39) )</f>
        <v/>
      </c>
      <c r="F40" s="111" t="s">
        <v>147</v>
      </c>
      <c r="G40" s="1" t="s">
        <v>101</v>
      </c>
      <c r="H40" s="110">
        <f>H42-H38</f>
        <v>0</v>
      </c>
      <c r="I40" s="109" t="str">
        <f>IF(H41=0,"",IF(AND(H39=0,H40=0),0,IF(OR(H39=0,H39=""),"",ROUNDDOWN(H40*100/H39,2))))</f>
        <v/>
      </c>
      <c r="J40" s="1" t="str">
        <f>IF(補助事業計画書②!AE17="","",IF(I40="","",TEXT(I40,"##0.00")&amp;"%"))</f>
        <v/>
      </c>
      <c r="K40" s="91"/>
    </row>
    <row r="41" spans="4:11" x14ac:dyDescent="0.2">
      <c r="D41" s="87"/>
      <c r="E41" s="36"/>
      <c r="F41" s="111" t="s">
        <v>148</v>
      </c>
      <c r="G41" s="82" t="s">
        <v>103</v>
      </c>
      <c r="H41" s="81">
        <f>D2</f>
        <v>0</v>
      </c>
      <c r="I41" s="290" t="s">
        <v>108</v>
      </c>
      <c r="J41" s="291"/>
      <c r="K41" s="91"/>
    </row>
    <row r="42" spans="4:11" x14ac:dyDescent="0.2">
      <c r="D42" s="87"/>
      <c r="E42" s="36"/>
      <c r="F42" s="111" t="s">
        <v>149</v>
      </c>
      <c r="G42" s="1" t="s">
        <v>104</v>
      </c>
      <c r="H42" s="81">
        <f>H2</f>
        <v>0</v>
      </c>
      <c r="I42" s="109" t="str">
        <f>IF(H41=0,"",IF(H40=0,0,IF(OR(H42=0,H42="",H39=0,H39=""),"",ROUNDDOWN(H40*100/H42,2))))</f>
        <v/>
      </c>
      <c r="J42" s="1" t="str">
        <f>IF(補助事業計画書②!AE17="","",IF(I42="","",TEXT(I42,"##0.00") &amp; "%"))</f>
        <v/>
      </c>
      <c r="K42" s="91"/>
    </row>
    <row r="43" spans="4:11" x14ac:dyDescent="0.2">
      <c r="D43" s="95"/>
      <c r="E43" s="105"/>
      <c r="F43" s="105"/>
      <c r="G43" s="105"/>
      <c r="H43" s="105"/>
      <c r="I43" s="105"/>
      <c r="J43" s="105"/>
      <c r="K43" s="98"/>
    </row>
    <row r="44" spans="4:11" x14ac:dyDescent="0.2">
      <c r="D44" s="84"/>
      <c r="E44" s="85"/>
      <c r="F44" s="85"/>
      <c r="G44" s="85"/>
      <c r="H44" s="85"/>
      <c r="I44" s="85"/>
      <c r="J44" s="85"/>
      <c r="K44" s="86"/>
    </row>
    <row r="45" spans="4:11" x14ac:dyDescent="0.2">
      <c r="D45" s="107" t="s">
        <v>134</v>
      </c>
      <c r="E45" s="36"/>
      <c r="F45" s="36"/>
      <c r="G45" s="36"/>
      <c r="H45" s="36"/>
      <c r="I45" s="36"/>
      <c r="J45" s="36"/>
      <c r="K45" s="91"/>
    </row>
    <row r="46" spans="4:11" x14ac:dyDescent="0.2">
      <c r="D46" s="126" t="s">
        <v>135</v>
      </c>
      <c r="E46" s="125" t="str">
        <f>IF(J22=0,"","※")</f>
        <v/>
      </c>
      <c r="F46" s="36"/>
      <c r="G46" s="36"/>
      <c r="H46" s="36"/>
      <c r="I46" s="36"/>
      <c r="J46" s="36"/>
      <c r="K46" s="91"/>
    </row>
    <row r="47" spans="4:11" x14ac:dyDescent="0.2">
      <c r="D47" s="107"/>
      <c r="E47" s="36"/>
      <c r="F47" s="36"/>
      <c r="G47" s="36"/>
      <c r="H47" s="36"/>
      <c r="I47" s="36"/>
      <c r="J47" s="36"/>
      <c r="K47" s="91"/>
    </row>
    <row r="48" spans="4:11" x14ac:dyDescent="0.2">
      <c r="D48" s="87" t="s">
        <v>132</v>
      </c>
      <c r="E48" s="125" t="str">
        <f>IF(F16=0,"",IF(F12=0,"ウェブサイト関連費のみでの申請はできません",""))</f>
        <v/>
      </c>
      <c r="F48" s="36"/>
      <c r="G48" s="36"/>
      <c r="H48" s="36"/>
      <c r="I48" s="36"/>
      <c r="J48" s="36"/>
      <c r="K48" s="91"/>
    </row>
    <row r="49" spans="4:11" x14ac:dyDescent="0.2">
      <c r="D49" s="87" t="s">
        <v>133</v>
      </c>
      <c r="E49" s="125" t="str">
        <f>IF(U2="○","","設備処分費が、(5)補助対象経費合計の1/2を超えています")</f>
        <v/>
      </c>
      <c r="F49" s="36"/>
      <c r="G49" s="36"/>
      <c r="H49" s="36"/>
      <c r="I49" s="36"/>
      <c r="J49" s="36"/>
      <c r="K49" s="91"/>
    </row>
    <row r="50" spans="4:11" x14ac:dyDescent="0.2">
      <c r="D50" s="87"/>
      <c r="E50" s="36"/>
      <c r="F50" s="36"/>
      <c r="G50" s="36"/>
      <c r="H50" s="36"/>
      <c r="I50" s="36"/>
      <c r="J50" s="36"/>
      <c r="K50" s="91"/>
    </row>
    <row r="51" spans="4:11" x14ac:dyDescent="0.2">
      <c r="D51" s="87"/>
      <c r="E51" s="36"/>
      <c r="F51" s="36"/>
      <c r="G51" s="36"/>
      <c r="H51" s="36"/>
      <c r="I51" s="36"/>
      <c r="J51" s="36"/>
      <c r="K51" s="91"/>
    </row>
    <row r="52" spans="4:11" x14ac:dyDescent="0.2">
      <c r="D52" s="87"/>
      <c r="E52" s="36"/>
      <c r="F52" s="36"/>
      <c r="G52" s="36"/>
      <c r="H52" s="36"/>
      <c r="I52" s="36"/>
      <c r="J52" s="36"/>
      <c r="K52" s="91"/>
    </row>
    <row r="53" spans="4:11" x14ac:dyDescent="0.2">
      <c r="D53" s="87"/>
      <c r="E53" s="36"/>
      <c r="F53" s="36"/>
      <c r="G53" s="36"/>
      <c r="H53" s="36"/>
      <c r="I53" s="36"/>
      <c r="J53" s="36"/>
      <c r="K53" s="91"/>
    </row>
    <row r="54" spans="4:11" x14ac:dyDescent="0.2">
      <c r="D54" s="87"/>
      <c r="E54" s="36"/>
      <c r="F54" s="36"/>
      <c r="G54" s="36"/>
      <c r="H54" s="36"/>
      <c r="I54" s="36"/>
      <c r="J54" s="36"/>
      <c r="K54" s="91"/>
    </row>
    <row r="55" spans="4:11" x14ac:dyDescent="0.2">
      <c r="D55" s="138"/>
      <c r="E55" s="139"/>
      <c r="F55" s="139"/>
      <c r="G55" s="139"/>
      <c r="H55" s="139"/>
      <c r="I55" s="139"/>
      <c r="J55" s="139"/>
      <c r="K55" s="140"/>
    </row>
    <row r="56" spans="4:11" x14ac:dyDescent="0.2">
      <c r="D56" s="141" t="s">
        <v>139</v>
      </c>
      <c r="E56" s="137"/>
      <c r="F56" s="137"/>
      <c r="G56" s="137"/>
      <c r="H56" s="137"/>
      <c r="I56" s="137"/>
      <c r="J56" s="137"/>
      <c r="K56" s="142"/>
    </row>
    <row r="57" spans="4:11" x14ac:dyDescent="0.2">
      <c r="D57" s="147" t="str">
        <f>IF(補助事業計画書②!G53=補助事業計画書②!AE20,"〇","×")</f>
        <v>〇</v>
      </c>
      <c r="E57" s="137"/>
      <c r="F57" s="137"/>
      <c r="G57" s="137"/>
      <c r="H57" s="137"/>
      <c r="I57" s="137"/>
      <c r="J57" s="137"/>
      <c r="K57" s="142"/>
    </row>
    <row r="58" spans="4:11" x14ac:dyDescent="0.2">
      <c r="D58" s="143"/>
      <c r="E58" s="137"/>
      <c r="F58" s="137"/>
      <c r="G58" s="137"/>
      <c r="H58" s="137"/>
      <c r="I58" s="137"/>
      <c r="J58" s="137"/>
      <c r="K58" s="142"/>
    </row>
    <row r="59" spans="4:11" x14ac:dyDescent="0.2">
      <c r="D59" s="143"/>
      <c r="E59" s="137"/>
      <c r="F59" s="137"/>
      <c r="G59" s="137"/>
      <c r="H59" s="137"/>
      <c r="I59" s="137"/>
      <c r="J59" s="137"/>
      <c r="K59" s="142"/>
    </row>
    <row r="60" spans="4:11" x14ac:dyDescent="0.2">
      <c r="D60" s="144"/>
      <c r="E60" s="145"/>
      <c r="F60" s="145"/>
      <c r="G60" s="145"/>
      <c r="H60" s="145"/>
      <c r="I60" s="145"/>
      <c r="J60" s="145"/>
      <c r="K60" s="146"/>
    </row>
  </sheetData>
  <mergeCells count="11">
    <mergeCell ref="I39:J39"/>
    <mergeCell ref="I41:J41"/>
    <mergeCell ref="I36:J36"/>
    <mergeCell ref="O11:O20"/>
    <mergeCell ref="H28:H33"/>
    <mergeCell ref="I37:J37"/>
    <mergeCell ref="F12:F14"/>
    <mergeCell ref="F16:F18"/>
    <mergeCell ref="E15:E18"/>
    <mergeCell ref="E11:E14"/>
    <mergeCell ref="G20:G22"/>
  </mergeCells>
  <phoneticPr fontId="10"/>
  <dataValidations count="1">
    <dataValidation allowBlank="1" showInputMessage="1" showErrorMessage="1" promptTitle="自動判定されます" prompt="計算式が入力してありますので自動判定されます" sqref="E33:E34 E29 E31" xr:uid="{00000000-0002-0000-0100-000000000000}"/>
  </dataValidations>
  <pageMargins left="0.7" right="0.7" top="0.75" bottom="0.75" header="0.3" footer="0.3"/>
  <pageSetup paperSize="9"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F6231DB966864742B87EAF6B9F118E39" ma:contentTypeVersion="7" ma:contentTypeDescription="新しいドキュメントを作成します。" ma:contentTypeScope="" ma:versionID="41a0a88fa9364b50f8a36727212c827f">
  <xsd:schema xmlns:xsd="http://www.w3.org/2001/XMLSchema" xmlns:xs="http://www.w3.org/2001/XMLSchema" xmlns:p="http://schemas.microsoft.com/office/2006/metadata/properties" xmlns:ns3="e9a2f1ec-d622-4400-872a-35e0370e4027" targetNamespace="http://schemas.microsoft.com/office/2006/metadata/properties" ma:root="true" ma:fieldsID="99cf8315aa094d0f2d94f767ad7aeb5a" ns3:_="">
    <xsd:import namespace="e9a2f1ec-d622-4400-872a-35e0370e4027"/>
    <xsd:element name="properties">
      <xsd:complexType>
        <xsd:sequence>
          <xsd:element name="documentManagement">
            <xsd:complexType>
              <xsd:all>
                <xsd:element ref="ns3:MediaServiceMetadata" minOccurs="0"/>
                <xsd:element ref="ns3:MediaServiceFastMetadata" minOccurs="0"/>
                <xsd:element ref="ns3:MediaServiceAutoTags" minOccurs="0"/>
                <xsd:element ref="ns3:MediaServiceGenerationTime" minOccurs="0"/>
                <xsd:element ref="ns3:MediaServiceEventHashCode" minOccurs="0"/>
                <xsd:element ref="ns3:MediaServiceOCR" minOccurs="0"/>
                <xsd:element ref="ns3:MediaServiceDateTake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9a2f1ec-d622-4400-872a-35e0370e402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GenerationTime" ma:index="11" nillable="true" ma:displayName="MediaServiceGenerationTime" ma:hidden="true" ma:internalName="MediaServiceGenerationTime" ma:readOnly="true">
      <xsd:simpleType>
        <xsd:restriction base="dms:Text"/>
      </xsd:simpleType>
    </xsd:element>
    <xsd:element name="MediaServiceEventHashCode" ma:index="12" nillable="true" ma:displayName="MediaServiceEventHashCode" ma:hidden="true" ma:internalName="MediaServiceEventHashCode"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DateTaken" ma:index="14" nillable="true" ma:displayName="MediaServiceDateTaken" ma:hidden="true" ma:internalName="MediaServiceDateTaken"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5D8139F-DC2A-4563-A230-4C3369BA59D9}">
  <ds:schemaRefs>
    <ds:schemaRef ds:uri="http://schemas.microsoft.com/sharepoint/v3/contenttype/forms"/>
  </ds:schemaRefs>
</ds:datastoreItem>
</file>

<file path=customXml/itemProps2.xml><?xml version="1.0" encoding="utf-8"?>
<ds:datastoreItem xmlns:ds="http://schemas.openxmlformats.org/officeDocument/2006/customXml" ds:itemID="{9A19378C-7740-4896-A387-D6C60868199D}">
  <ds:schemaRefs>
    <ds:schemaRef ds:uri="http://purl.org/dc/elements/1.1/"/>
    <ds:schemaRef ds:uri="http://www.w3.org/XML/1998/namespace"/>
    <ds:schemaRef ds:uri="http://purl.org/dc/dcmitype/"/>
    <ds:schemaRef ds:uri="http://schemas.microsoft.com/office/2006/documentManagement/types"/>
    <ds:schemaRef ds:uri="http://schemas.microsoft.com/office/2006/metadata/properties"/>
    <ds:schemaRef ds:uri="http://purl.org/dc/terms/"/>
    <ds:schemaRef ds:uri="http://schemas.microsoft.com/office/infopath/2007/PartnerControls"/>
    <ds:schemaRef ds:uri="http://schemas.openxmlformats.org/package/2006/metadata/core-properties"/>
    <ds:schemaRef ds:uri="e9a2f1ec-d622-4400-872a-35e0370e4027"/>
  </ds:schemaRefs>
</ds:datastoreItem>
</file>

<file path=customXml/itemProps3.xml><?xml version="1.0" encoding="utf-8"?>
<ds:datastoreItem xmlns:ds="http://schemas.openxmlformats.org/officeDocument/2006/customXml" ds:itemID="{94751CCD-5B20-4E7E-BBA7-101F35858AE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9a2f1ec-d622-4400-872a-35e0370e402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補助事業計画書②</vt:lpstr>
      <vt:lpstr>ExpenseCategoryList</vt:lpstr>
      <vt:lpstr>補助事業計画書②!_Hlk3285324</vt:lpstr>
      <vt:lpstr>補助事業計画書②!Print_Area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kimura</dc:creator>
  <cp:lastModifiedBy>user</cp:lastModifiedBy>
  <cp:lastPrinted>2023-02-21T08:45:40Z</cp:lastPrinted>
  <dcterms:created xsi:type="dcterms:W3CDTF">2020-03-24T00:10:15Z</dcterms:created>
  <dcterms:modified xsi:type="dcterms:W3CDTF">2023-03-08T01:58:48Z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0x010100F6231DB966864742B87EAF6B9F118E39</vt:lpwstr>
  </property>
</Properties>
</file>